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xr:revisionPtr revIDLastSave="0" documentId="8_{46DDC8A3-1D5B-3D44-ABB0-D315414B57C0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Nasıl kullanılır" sheetId="1" r:id="rId1"/>
    <sheet name="Örnek - Puantaj" sheetId="2" r:id="rId2"/>
    <sheet name="Örnek - Saat" sheetId="3" r:id="rId3"/>
    <sheet name="Puantaj" sheetId="4" r:id="rId4"/>
    <sheet name="Saat" sheetId="5" r:id="rId5"/>
  </sheets>
  <definedNames>
    <definedName name="_xlnm.Print_Area" localSheetId="0">'Nasıl kullanılır'!$A$1:$B$34</definedName>
    <definedName name="_xlnm.Print_Area" localSheetId="1">'Örnek - Puantaj'!$A$1:$AU$40</definedName>
    <definedName name="_xlnm.Print_Area" localSheetId="2">'Örnek - Saat'!$A$1:$AP$36</definedName>
    <definedName name="_xlnm.Print_Area" localSheetId="3">Puantaj!$A$1:$AU$40</definedName>
    <definedName name="_xlnm.Print_Area" localSheetId="4">Saat!$A$1:$AP$36</definedName>
    <definedName name="_xlnm.Print_Titles" localSheetId="1">'Örnek - Puantaj'!$4:$5</definedName>
    <definedName name="_xlnm.Print_Titles" localSheetId="2">'Örnek - Saat'!$4:$5</definedName>
    <definedName name="_xlnm.Print_Titles" localSheetId="3">Puantaj!$4:$5</definedName>
    <definedName name="_xlnm.Print_Titles" localSheetId="4">Saat!$4:$5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5" l="1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C18" i="5"/>
  <c r="B18" i="5"/>
  <c r="A18" i="5"/>
  <c r="C17" i="5"/>
  <c r="B17" i="5"/>
  <c r="A17" i="5"/>
  <c r="C16" i="5"/>
  <c r="B16" i="5"/>
  <c r="A16" i="5"/>
  <c r="C15" i="5"/>
  <c r="B15" i="5"/>
  <c r="A15" i="5"/>
  <c r="C14" i="5"/>
  <c r="B14" i="5"/>
  <c r="A14" i="5"/>
  <c r="C13" i="5"/>
  <c r="B13" i="5"/>
  <c r="A13" i="5"/>
  <c r="C12" i="5"/>
  <c r="B12" i="5"/>
  <c r="A12" i="5"/>
  <c r="C11" i="5"/>
  <c r="B11" i="5"/>
  <c r="A11" i="5"/>
  <c r="C10" i="5"/>
  <c r="B10" i="5"/>
  <c r="A10" i="5"/>
  <c r="C9" i="5"/>
  <c r="B9" i="5"/>
  <c r="A9" i="5"/>
  <c r="C8" i="5"/>
  <c r="B8" i="5"/>
  <c r="A8" i="5"/>
  <c r="C7" i="5"/>
  <c r="B7" i="5"/>
  <c r="A7" i="5"/>
  <c r="C6" i="5"/>
  <c r="B6" i="5"/>
  <c r="A6" i="5"/>
  <c r="B3" i="5"/>
  <c r="B2" i="5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U26" i="4"/>
  <c r="AT26" i="4"/>
  <c r="AS26" i="4"/>
  <c r="AR26" i="4"/>
  <c r="AQ26" i="4"/>
  <c r="AP26" i="4"/>
  <c r="AO26" i="4"/>
  <c r="AN26" i="4"/>
  <c r="AM26" i="4"/>
  <c r="AL26" i="4"/>
  <c r="AK26" i="4"/>
  <c r="AJ26" i="4"/>
  <c r="AI26" i="4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U20" i="4"/>
  <c r="AT20" i="4"/>
  <c r="AS20" i="4"/>
  <c r="AR20" i="4"/>
  <c r="AQ20" i="4"/>
  <c r="AP20" i="4"/>
  <c r="AO20" i="4"/>
  <c r="AN20" i="4"/>
  <c r="AM20" i="4"/>
  <c r="AL20" i="4"/>
  <c r="AK20" i="4"/>
  <c r="AJ20" i="4"/>
  <c r="AI20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U7" i="4"/>
  <c r="AT7" i="4"/>
  <c r="AS7" i="4"/>
  <c r="AR7" i="4"/>
  <c r="AQ7" i="4"/>
  <c r="AP7" i="4"/>
  <c r="AO7" i="4"/>
  <c r="AN7" i="4"/>
  <c r="AM7" i="4"/>
  <c r="AL7" i="4"/>
  <c r="AK7" i="4"/>
  <c r="AJ7" i="4"/>
  <c r="AI7" i="4"/>
  <c r="AU6" i="4"/>
  <c r="AT6" i="4"/>
  <c r="AS6" i="4"/>
  <c r="AR6" i="4"/>
  <c r="AQ6" i="4"/>
  <c r="AP6" i="4"/>
  <c r="AO6" i="4"/>
  <c r="AN6" i="4"/>
  <c r="AM6" i="4"/>
  <c r="AL6" i="4"/>
  <c r="AK6" i="4"/>
  <c r="AJ6" i="4"/>
  <c r="AI6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30" i="3"/>
  <c r="B30" i="3"/>
  <c r="A30" i="3"/>
  <c r="C29" i="3"/>
  <c r="B29" i="3"/>
  <c r="A29" i="3"/>
  <c r="C28" i="3"/>
  <c r="B28" i="3"/>
  <c r="A28" i="3"/>
  <c r="C27" i="3"/>
  <c r="B27" i="3"/>
  <c r="A27" i="3"/>
  <c r="C26" i="3"/>
  <c r="B26" i="3"/>
  <c r="A26" i="3"/>
  <c r="C25" i="3"/>
  <c r="B25" i="3"/>
  <c r="A25" i="3"/>
  <c r="C24" i="3"/>
  <c r="B24" i="3"/>
  <c r="A24" i="3"/>
  <c r="C23" i="3"/>
  <c r="B23" i="3"/>
  <c r="A23" i="3"/>
  <c r="C22" i="3"/>
  <c r="B22" i="3"/>
  <c r="A22" i="3"/>
  <c r="C21" i="3"/>
  <c r="B21" i="3"/>
  <c r="A21" i="3"/>
  <c r="C20" i="3"/>
  <c r="B20" i="3"/>
  <c r="A20" i="3"/>
  <c r="C19" i="3"/>
  <c r="B19" i="3"/>
  <c r="A19" i="3"/>
  <c r="C18" i="3"/>
  <c r="B18" i="3"/>
  <c r="A18" i="3"/>
  <c r="C17" i="3"/>
  <c r="B17" i="3"/>
  <c r="A17" i="3"/>
  <c r="C16" i="3"/>
  <c r="B16" i="3"/>
  <c r="A16" i="3"/>
  <c r="C15" i="3"/>
  <c r="B15" i="3"/>
  <c r="A15" i="3"/>
  <c r="C14" i="3"/>
  <c r="B14" i="3"/>
  <c r="A14" i="3"/>
  <c r="C13" i="3"/>
  <c r="B13" i="3"/>
  <c r="A13" i="3"/>
  <c r="C12" i="3"/>
  <c r="B12" i="3"/>
  <c r="A12" i="3"/>
  <c r="C11" i="3"/>
  <c r="B11" i="3"/>
  <c r="A11" i="3"/>
  <c r="C10" i="3"/>
  <c r="B10" i="3"/>
  <c r="A10" i="3"/>
  <c r="C9" i="3"/>
  <c r="B9" i="3"/>
  <c r="A9" i="3"/>
  <c r="C8" i="3"/>
  <c r="B8" i="3"/>
  <c r="A8" i="3"/>
  <c r="C7" i="3"/>
  <c r="B7" i="3"/>
  <c r="A7" i="3"/>
  <c r="C6" i="3"/>
  <c r="B6" i="3"/>
  <c r="A6" i="3"/>
  <c r="B3" i="3"/>
  <c r="B2" i="3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Q12" i="2"/>
  <c r="AR12" i="2" s="1"/>
  <c r="AP12" i="2"/>
  <c r="AO12" i="2"/>
  <c r="AN12" i="2"/>
  <c r="AM12" i="2"/>
  <c r="AS12" i="2" s="1"/>
  <c r="AL12" i="2"/>
  <c r="AK12" i="2"/>
  <c r="AJ12" i="2"/>
  <c r="AI12" i="2"/>
  <c r="AQ11" i="2"/>
  <c r="AR11" i="2" s="1"/>
  <c r="AP11" i="2"/>
  <c r="AO11" i="2"/>
  <c r="AN11" i="2"/>
  <c r="AM11" i="2"/>
  <c r="AS11" i="2" s="1"/>
  <c r="AL11" i="2"/>
  <c r="AK11" i="2"/>
  <c r="AJ11" i="2"/>
  <c r="AI11" i="2"/>
  <c r="AQ10" i="2"/>
  <c r="AR10" i="2" s="1"/>
  <c r="AP10" i="2"/>
  <c r="AO10" i="2"/>
  <c r="AN10" i="2"/>
  <c r="AM10" i="2"/>
  <c r="AS10" i="2" s="1"/>
  <c r="AL10" i="2"/>
  <c r="AK10" i="2"/>
  <c r="AJ10" i="2"/>
  <c r="AI10" i="2"/>
  <c r="AQ9" i="2"/>
  <c r="AR9" i="2" s="1"/>
  <c r="AP9" i="2"/>
  <c r="AO9" i="2"/>
  <c r="AN9" i="2"/>
  <c r="AM9" i="2"/>
  <c r="AS9" i="2" s="1"/>
  <c r="AL9" i="2"/>
  <c r="AK9" i="2"/>
  <c r="AJ9" i="2"/>
  <c r="AI9" i="2"/>
  <c r="AQ8" i="2"/>
  <c r="AR8" i="2" s="1"/>
  <c r="AP8" i="2"/>
  <c r="AO8" i="2"/>
  <c r="AN8" i="2"/>
  <c r="AM8" i="2"/>
  <c r="AS8" i="2" s="1"/>
  <c r="AL8" i="2"/>
  <c r="AK8" i="2"/>
  <c r="AJ8" i="2"/>
  <c r="AI8" i="2"/>
  <c r="AQ7" i="2"/>
  <c r="AR7" i="2" s="1"/>
  <c r="AP7" i="2"/>
  <c r="AO7" i="2"/>
  <c r="AN7" i="2"/>
  <c r="AM7" i="2"/>
  <c r="AS7" i="2" s="1"/>
  <c r="AL7" i="2"/>
  <c r="AK7" i="2"/>
  <c r="AJ7" i="2"/>
  <c r="AI7" i="2"/>
  <c r="AQ6" i="2"/>
  <c r="AR6" i="2" s="1"/>
  <c r="AP6" i="2"/>
  <c r="AO6" i="2"/>
  <c r="AN6" i="2"/>
  <c r="AM6" i="2"/>
  <c r="AS6" i="2" s="1"/>
  <c r="AL6" i="2"/>
  <c r="AK6" i="2"/>
  <c r="AJ6" i="2"/>
  <c r="AI6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AP20" i="5" l="1"/>
  <c r="AO20" i="5"/>
  <c r="AP7" i="5"/>
  <c r="AO7" i="5"/>
  <c r="AI27" i="3"/>
  <c r="AP27" i="3"/>
  <c r="AN27" i="3"/>
  <c r="AK27" i="3"/>
  <c r="AO27" i="3"/>
  <c r="AL27" i="3"/>
  <c r="AM27" i="3"/>
  <c r="AJ27" i="3"/>
  <c r="AC4" i="3"/>
  <c r="AG4" i="3"/>
  <c r="AF4" i="3"/>
  <c r="AE4" i="3"/>
  <c r="AD4" i="3"/>
  <c r="AH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AP30" i="5"/>
  <c r="AO30" i="5"/>
  <c r="AN30" i="5"/>
  <c r="AM30" i="5"/>
  <c r="AL30" i="5"/>
  <c r="AK30" i="5"/>
  <c r="AJ30" i="5"/>
  <c r="AI30" i="5"/>
  <c r="AP29" i="5"/>
  <c r="AO29" i="5"/>
  <c r="AN29" i="5"/>
  <c r="AM29" i="5"/>
  <c r="AL29" i="5"/>
  <c r="AK29" i="5"/>
  <c r="AJ29" i="5"/>
  <c r="AI29" i="5"/>
  <c r="AP28" i="5"/>
  <c r="AO28" i="5"/>
  <c r="AN28" i="5"/>
  <c r="AM28" i="5"/>
  <c r="AL28" i="5"/>
  <c r="AK28" i="5"/>
  <c r="AJ28" i="5"/>
  <c r="AI28" i="5"/>
  <c r="AP27" i="5"/>
  <c r="AO27" i="5"/>
  <c r="AN27" i="5"/>
  <c r="AM27" i="5"/>
  <c r="AL27" i="5"/>
  <c r="AK27" i="5"/>
  <c r="AJ27" i="5"/>
  <c r="AI27" i="5"/>
  <c r="AP26" i="5"/>
  <c r="AO26" i="5"/>
  <c r="AN26" i="5"/>
  <c r="AM26" i="5"/>
  <c r="AL26" i="5"/>
  <c r="AK26" i="5"/>
  <c r="AJ26" i="5"/>
  <c r="AI26" i="5"/>
  <c r="AP25" i="5"/>
  <c r="AO25" i="5"/>
  <c r="AN25" i="5"/>
  <c r="AM25" i="5"/>
  <c r="AL25" i="5"/>
  <c r="AK25" i="5"/>
  <c r="AJ25" i="5"/>
  <c r="AI25" i="5"/>
  <c r="AP24" i="5"/>
  <c r="AO24" i="5"/>
  <c r="AN24" i="5"/>
  <c r="AM24" i="5"/>
  <c r="AL24" i="5"/>
  <c r="AK24" i="5"/>
  <c r="AJ24" i="5"/>
  <c r="AI24" i="5"/>
  <c r="AP23" i="5"/>
  <c r="AO23" i="5"/>
  <c r="AN23" i="5"/>
  <c r="AM23" i="5"/>
  <c r="AL23" i="5"/>
  <c r="AK23" i="5"/>
  <c r="AJ23" i="5"/>
  <c r="AI23" i="5"/>
  <c r="AP22" i="5"/>
  <c r="AO22" i="5"/>
  <c r="AN22" i="5"/>
  <c r="AM22" i="5"/>
  <c r="AL22" i="5"/>
  <c r="AK22" i="5"/>
  <c r="AJ22" i="5"/>
  <c r="AI22" i="5"/>
  <c r="AP21" i="5"/>
  <c r="AO21" i="5"/>
  <c r="AN21" i="5"/>
  <c r="AM21" i="5"/>
  <c r="AL21" i="5"/>
  <c r="AK21" i="5"/>
  <c r="AJ21" i="5"/>
  <c r="AI21" i="5"/>
  <c r="AI20" i="5"/>
  <c r="AJ20" i="5"/>
  <c r="AK20" i="5"/>
  <c r="AL20" i="5"/>
  <c r="AM20" i="5"/>
  <c r="AN20" i="5"/>
  <c r="AP19" i="5"/>
  <c r="AO19" i="5"/>
  <c r="AN19" i="5"/>
  <c r="AM19" i="5"/>
  <c r="AL19" i="5"/>
  <c r="AK19" i="5"/>
  <c r="AJ19" i="5"/>
  <c r="AI19" i="5"/>
  <c r="AP18" i="5"/>
  <c r="AO18" i="5"/>
  <c r="AN18" i="5"/>
  <c r="AM18" i="5"/>
  <c r="AL18" i="5"/>
  <c r="AK18" i="5"/>
  <c r="AJ18" i="5"/>
  <c r="AI18" i="5"/>
  <c r="AI17" i="5"/>
  <c r="AP17" i="5"/>
  <c r="AO17" i="5"/>
  <c r="AN17" i="5"/>
  <c r="AM17" i="5"/>
  <c r="AL17" i="5"/>
  <c r="AK17" i="5"/>
  <c r="AJ17" i="5"/>
  <c r="AM16" i="5"/>
  <c r="AP16" i="5"/>
  <c r="AI16" i="5"/>
  <c r="AJ16" i="5"/>
  <c r="AK16" i="5"/>
  <c r="AL16" i="5"/>
  <c r="AN16" i="5"/>
  <c r="AO16" i="5"/>
  <c r="AI15" i="5"/>
  <c r="AJ15" i="5"/>
  <c r="AK15" i="5"/>
  <c r="AL15" i="5"/>
  <c r="AM15" i="5"/>
  <c r="AN15" i="5"/>
  <c r="AO15" i="5"/>
  <c r="AP15" i="5"/>
  <c r="AI14" i="5"/>
  <c r="AJ14" i="5"/>
  <c r="AK14" i="5"/>
  <c r="AL14" i="5"/>
  <c r="AM14" i="5"/>
  <c r="AN14" i="5"/>
  <c r="AO14" i="5"/>
  <c r="AP14" i="5"/>
  <c r="AI13" i="5"/>
  <c r="AP13" i="5"/>
  <c r="AJ13" i="5"/>
  <c r="AK13" i="5"/>
  <c r="AL13" i="5"/>
  <c r="AM13" i="5"/>
  <c r="AN13" i="5"/>
  <c r="AO13" i="5"/>
  <c r="AP12" i="5"/>
  <c r="AN12" i="5"/>
  <c r="AI12" i="5"/>
  <c r="AJ12" i="5"/>
  <c r="AK12" i="5"/>
  <c r="AL12" i="5"/>
  <c r="AO12" i="5"/>
  <c r="AM12" i="5"/>
  <c r="AO11" i="5"/>
  <c r="AM11" i="5"/>
  <c r="AK11" i="5"/>
  <c r="AJ11" i="5"/>
  <c r="AI11" i="5"/>
  <c r="AL11" i="5"/>
  <c r="AN11" i="5"/>
  <c r="AP11" i="5"/>
  <c r="AP10" i="5"/>
  <c r="AO10" i="5"/>
  <c r="AM10" i="5"/>
  <c r="AL10" i="5"/>
  <c r="AK10" i="5"/>
  <c r="AJ10" i="5"/>
  <c r="AI10" i="5"/>
  <c r="AN10" i="5"/>
  <c r="AM9" i="5"/>
  <c r="AO9" i="5"/>
  <c r="AL9" i="5"/>
  <c r="AI9" i="5"/>
  <c r="AN9" i="5"/>
  <c r="AP9" i="5"/>
  <c r="AJ9" i="5"/>
  <c r="AK9" i="5"/>
  <c r="AI8" i="5"/>
  <c r="AJ8" i="5"/>
  <c r="AK8" i="5"/>
  <c r="AM8" i="5"/>
  <c r="AL8" i="5"/>
  <c r="AN8" i="5"/>
  <c r="AO8" i="5"/>
  <c r="AP8" i="5"/>
  <c r="AI7" i="5"/>
  <c r="AJ7" i="5"/>
  <c r="AK7" i="5"/>
  <c r="AL7" i="5"/>
  <c r="AM7" i="5"/>
  <c r="AN7" i="5"/>
  <c r="AI6" i="5"/>
  <c r="AJ6" i="5"/>
  <c r="AK6" i="5"/>
  <c r="AL6" i="5"/>
  <c r="AM6" i="5"/>
  <c r="AO6" i="5"/>
  <c r="AP6" i="5"/>
  <c r="AN6" i="5"/>
  <c r="G4" i="5"/>
  <c r="D4" i="5"/>
  <c r="Y4" i="5"/>
  <c r="Z4" i="5"/>
  <c r="AA4" i="5"/>
  <c r="AB4" i="5"/>
  <c r="AC4" i="5"/>
  <c r="AD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AE4" i="5"/>
  <c r="AF4" i="5"/>
  <c r="H4" i="5"/>
  <c r="AG4" i="5"/>
  <c r="AH4" i="5"/>
  <c r="F4" i="5"/>
  <c r="W4" i="5"/>
  <c r="E4" i="5"/>
  <c r="X4" i="5"/>
  <c r="AH31" i="4"/>
  <c r="AH5" i="4"/>
  <c r="AG31" i="4"/>
  <c r="AG5" i="4"/>
  <c r="AF31" i="4"/>
  <c r="AF5" i="4"/>
  <c r="AE31" i="4"/>
  <c r="AE5" i="4"/>
  <c r="AD31" i="4"/>
  <c r="AD5" i="4"/>
  <c r="AC5" i="4"/>
  <c r="AC31" i="4"/>
  <c r="AB5" i="4"/>
  <c r="AB31" i="4"/>
  <c r="AA5" i="4"/>
  <c r="AA31" i="4"/>
  <c r="Z31" i="4"/>
  <c r="Z5" i="4"/>
  <c r="Y5" i="4"/>
  <c r="Y31" i="4"/>
  <c r="X31" i="4"/>
  <c r="X5" i="4"/>
  <c r="W31" i="4"/>
  <c r="W5" i="4"/>
  <c r="V5" i="4"/>
  <c r="V31" i="4"/>
  <c r="U5" i="4"/>
  <c r="U31" i="4"/>
  <c r="T5" i="4"/>
  <c r="T31" i="4"/>
  <c r="S31" i="4"/>
  <c r="S5" i="4"/>
  <c r="R5" i="4"/>
  <c r="R31" i="4"/>
  <c r="Q31" i="4"/>
  <c r="Q5" i="4"/>
  <c r="P31" i="4"/>
  <c r="P5" i="4"/>
  <c r="O31" i="4"/>
  <c r="O5" i="4"/>
  <c r="N31" i="4"/>
  <c r="N5" i="4"/>
  <c r="M5" i="4"/>
  <c r="M31" i="4"/>
  <c r="L5" i="4"/>
  <c r="L31" i="4"/>
  <c r="K5" i="4"/>
  <c r="K31" i="4"/>
  <c r="J5" i="4"/>
  <c r="J31" i="4"/>
  <c r="I5" i="4"/>
  <c r="I31" i="4"/>
  <c r="H31" i="4"/>
  <c r="H5" i="4"/>
  <c r="G5" i="4"/>
  <c r="G31" i="4"/>
  <c r="F5" i="4"/>
  <c r="F31" i="4"/>
  <c r="E31" i="4"/>
  <c r="E5" i="4"/>
  <c r="D5" i="4"/>
  <c r="D31" i="4"/>
  <c r="AL30" i="3"/>
  <c r="AP30" i="3"/>
  <c r="AJ30" i="3"/>
  <c r="AM30" i="3"/>
  <c r="AI30" i="3"/>
  <c r="AN30" i="3"/>
  <c r="AO30" i="3"/>
  <c r="AK30" i="3"/>
  <c r="AP29" i="3"/>
  <c r="AI29" i="3"/>
  <c r="AJ29" i="3"/>
  <c r="AO29" i="3"/>
  <c r="AM29" i="3"/>
  <c r="AL29" i="3"/>
  <c r="AN29" i="3"/>
  <c r="AK29" i="3"/>
  <c r="AL28" i="3"/>
  <c r="AK28" i="3"/>
  <c r="AO28" i="3"/>
  <c r="AP28" i="3"/>
  <c r="AM28" i="3"/>
  <c r="AI28" i="3"/>
  <c r="AJ28" i="3"/>
  <c r="AN28" i="3"/>
  <c r="AO26" i="3"/>
  <c r="AJ26" i="3"/>
  <c r="AK26" i="3"/>
  <c r="AI26" i="3"/>
  <c r="AL26" i="3"/>
  <c r="AM26" i="3"/>
  <c r="AN26" i="3"/>
  <c r="AP26" i="3"/>
  <c r="AP25" i="3"/>
  <c r="AO25" i="3"/>
  <c r="AN25" i="3"/>
  <c r="AM25" i="3"/>
  <c r="AL25" i="3"/>
  <c r="AK25" i="3"/>
  <c r="AJ25" i="3"/>
  <c r="AI25" i="3"/>
  <c r="AM24" i="3"/>
  <c r="AL24" i="3"/>
  <c r="AK24" i="3"/>
  <c r="AJ24" i="3"/>
  <c r="AI24" i="3"/>
  <c r="AO24" i="3"/>
  <c r="AN24" i="3"/>
  <c r="AP24" i="3"/>
  <c r="AO23" i="3"/>
  <c r="AN23" i="3"/>
  <c r="AM23" i="3"/>
  <c r="AL23" i="3"/>
  <c r="AK23" i="3"/>
  <c r="AJ23" i="3"/>
  <c r="AI23" i="3"/>
  <c r="AP23" i="3"/>
  <c r="AO22" i="3"/>
  <c r="AN22" i="3"/>
  <c r="AM22" i="3"/>
  <c r="AL22" i="3"/>
  <c r="AK22" i="3"/>
  <c r="AJ22" i="3"/>
  <c r="AI22" i="3"/>
  <c r="AP22" i="3"/>
  <c r="AP21" i="3"/>
  <c r="AO21" i="3"/>
  <c r="AN21" i="3"/>
  <c r="AM21" i="3"/>
  <c r="AL21" i="3"/>
  <c r="AK21" i="3"/>
  <c r="AJ21" i="3"/>
  <c r="AI21" i="3"/>
  <c r="AO20" i="3"/>
  <c r="AN20" i="3"/>
  <c r="AM20" i="3"/>
  <c r="AL20" i="3"/>
  <c r="AK20" i="3"/>
  <c r="AJ20" i="3"/>
  <c r="AI20" i="3"/>
  <c r="AP20" i="3"/>
  <c r="AP19" i="3"/>
  <c r="AO19" i="3"/>
  <c r="AN19" i="3"/>
  <c r="AM19" i="3"/>
  <c r="AL19" i="3"/>
  <c r="AK19" i="3"/>
  <c r="AJ19" i="3"/>
  <c r="AI19" i="3"/>
  <c r="AJ18" i="3"/>
  <c r="AL18" i="3"/>
  <c r="AP18" i="3"/>
  <c r="AO18" i="3"/>
  <c r="AN18" i="3"/>
  <c r="AM18" i="3"/>
  <c r="AK18" i="3"/>
  <c r="AI18" i="3"/>
  <c r="AO17" i="3"/>
  <c r="AI17" i="3"/>
  <c r="AJ17" i="3"/>
  <c r="AK17" i="3"/>
  <c r="AL17" i="3"/>
  <c r="AM17" i="3"/>
  <c r="AN17" i="3"/>
  <c r="AP17" i="3"/>
  <c r="AI16" i="3"/>
  <c r="AJ16" i="3"/>
  <c r="AK16" i="3"/>
  <c r="AL16" i="3"/>
  <c r="AM16" i="3"/>
  <c r="AN16" i="3"/>
  <c r="AO16" i="3"/>
  <c r="AP16" i="3"/>
  <c r="AO15" i="3"/>
  <c r="AN15" i="3"/>
  <c r="AM15" i="3"/>
  <c r="AI15" i="3"/>
  <c r="AJ15" i="3"/>
  <c r="AK15" i="3"/>
  <c r="AL15" i="3"/>
  <c r="AP15" i="3"/>
  <c r="AI14" i="3"/>
  <c r="AJ14" i="3"/>
  <c r="AK14" i="3"/>
  <c r="AL14" i="3"/>
  <c r="AM14" i="3"/>
  <c r="AN14" i="3"/>
  <c r="AO14" i="3"/>
  <c r="AP14" i="3"/>
  <c r="AM13" i="3"/>
  <c r="AL13" i="3"/>
  <c r="AO13" i="3"/>
  <c r="AJ13" i="3"/>
  <c r="AP13" i="3"/>
  <c r="AI13" i="3"/>
  <c r="AK13" i="3"/>
  <c r="AN13" i="3"/>
  <c r="AI12" i="3"/>
  <c r="AT12" i="2" s="1"/>
  <c r="AI11" i="3"/>
  <c r="AT11" i="2" s="1"/>
  <c r="AI10" i="3"/>
  <c r="AT10" i="2" s="1"/>
  <c r="AI9" i="3"/>
  <c r="AT9" i="2" s="1"/>
  <c r="AI8" i="3"/>
  <c r="AT8" i="2" s="1"/>
  <c r="AI7" i="3"/>
  <c r="AT7" i="2" s="1"/>
  <c r="AI6" i="3"/>
  <c r="AT6" i="2" s="1"/>
  <c r="AF5" i="3"/>
  <c r="AF32" i="3"/>
  <c r="J4" i="3"/>
  <c r="M4" i="3"/>
  <c r="F4" i="3"/>
  <c r="E4" i="3"/>
  <c r="L4" i="3"/>
  <c r="K4" i="3"/>
  <c r="G4" i="3"/>
  <c r="D4" i="3"/>
  <c r="H4" i="3"/>
  <c r="I4" i="3"/>
  <c r="AH31" i="2"/>
  <c r="AH5" i="2"/>
  <c r="AG31" i="2"/>
  <c r="AG5" i="2"/>
  <c r="AF31" i="2"/>
  <c r="AF5" i="2"/>
  <c r="AE5" i="2"/>
  <c r="AE31" i="2"/>
  <c r="AD31" i="2"/>
  <c r="AD5" i="2"/>
  <c r="AC5" i="2"/>
  <c r="AC31" i="2"/>
  <c r="AB5" i="2"/>
  <c r="AB31" i="2"/>
  <c r="AA5" i="2"/>
  <c r="AA31" i="2"/>
  <c r="Z5" i="2"/>
  <c r="Z31" i="2"/>
  <c r="Y5" i="2"/>
  <c r="Y31" i="2"/>
  <c r="X31" i="2"/>
  <c r="X5" i="2"/>
  <c r="W31" i="2"/>
  <c r="W5" i="2"/>
  <c r="V31" i="2"/>
  <c r="V5" i="2"/>
  <c r="U5" i="2"/>
  <c r="U31" i="2"/>
  <c r="T5" i="2"/>
  <c r="T31" i="2"/>
  <c r="S5" i="2"/>
  <c r="S31" i="2"/>
  <c r="R5" i="2"/>
  <c r="R31" i="2"/>
  <c r="Q31" i="2"/>
  <c r="Q5" i="2"/>
  <c r="P31" i="2"/>
  <c r="P5" i="2"/>
  <c r="O5" i="2"/>
  <c r="O31" i="2"/>
  <c r="N5" i="2"/>
  <c r="N31" i="2"/>
  <c r="M5" i="2"/>
  <c r="M31" i="2"/>
  <c r="L5" i="2"/>
  <c r="L31" i="2"/>
  <c r="K5" i="2"/>
  <c r="K31" i="2"/>
  <c r="J31" i="2"/>
  <c r="J5" i="2"/>
  <c r="I31" i="2"/>
  <c r="I5" i="2"/>
  <c r="H31" i="2"/>
  <c r="H5" i="2"/>
  <c r="G31" i="2"/>
  <c r="G5" i="2"/>
  <c r="F31" i="2"/>
  <c r="F5" i="2"/>
  <c r="E5" i="2"/>
  <c r="E31" i="2"/>
  <c r="D31" i="2"/>
  <c r="D5" i="2"/>
  <c r="AC32" i="3" l="1"/>
  <c r="AC5" i="3"/>
  <c r="AG32" i="3"/>
  <c r="AG5" i="3"/>
  <c r="AE32" i="3"/>
  <c r="AE5" i="3"/>
  <c r="AD32" i="3"/>
  <c r="AD5" i="3"/>
  <c r="AH32" i="3"/>
  <c r="AH5" i="3"/>
  <c r="AB32" i="3"/>
  <c r="AB5" i="3"/>
  <c r="AA32" i="3"/>
  <c r="AA5" i="3"/>
  <c r="Z32" i="3"/>
  <c r="Z5" i="3"/>
  <c r="Y32" i="3"/>
  <c r="Y5" i="3"/>
  <c r="X32" i="3"/>
  <c r="X5" i="3"/>
  <c r="W32" i="3"/>
  <c r="W5" i="3"/>
  <c r="V32" i="3"/>
  <c r="V5" i="3"/>
  <c r="U32" i="3"/>
  <c r="U5" i="3"/>
  <c r="T32" i="3"/>
  <c r="T5" i="3"/>
  <c r="S32" i="3"/>
  <c r="S5" i="3"/>
  <c r="R32" i="3"/>
  <c r="R5" i="3"/>
  <c r="Q32" i="3"/>
  <c r="Q5" i="3"/>
  <c r="P32" i="3"/>
  <c r="P5" i="3"/>
  <c r="O32" i="3"/>
  <c r="O5" i="3"/>
  <c r="N32" i="3"/>
  <c r="N5" i="3"/>
  <c r="G5" i="5"/>
  <c r="G32" i="5"/>
  <c r="D5" i="5"/>
  <c r="D32" i="5"/>
  <c r="Y5" i="5"/>
  <c r="Y32" i="5"/>
  <c r="Z5" i="5"/>
  <c r="Z32" i="5"/>
  <c r="AA5" i="5"/>
  <c r="AA32" i="5"/>
  <c r="AB5" i="5"/>
  <c r="AB32" i="5"/>
  <c r="AC5" i="5"/>
  <c r="AC32" i="5"/>
  <c r="AD5" i="5"/>
  <c r="AD32" i="5"/>
  <c r="I5" i="5"/>
  <c r="I32" i="5"/>
  <c r="J5" i="5"/>
  <c r="J32" i="5"/>
  <c r="K5" i="5"/>
  <c r="K32" i="5"/>
  <c r="L5" i="5"/>
  <c r="L32" i="5"/>
  <c r="M5" i="5"/>
  <c r="M32" i="5"/>
  <c r="N5" i="5"/>
  <c r="N32" i="5"/>
  <c r="O5" i="5"/>
  <c r="O32" i="5"/>
  <c r="P5" i="5"/>
  <c r="P32" i="5"/>
  <c r="Q5" i="5"/>
  <c r="Q32" i="5"/>
  <c r="R5" i="5"/>
  <c r="R32" i="5"/>
  <c r="S5" i="5"/>
  <c r="S32" i="5"/>
  <c r="T5" i="5"/>
  <c r="T32" i="5"/>
  <c r="U5" i="5"/>
  <c r="U32" i="5"/>
  <c r="V5" i="5"/>
  <c r="V32" i="5"/>
  <c r="AE5" i="5"/>
  <c r="AE32" i="5"/>
  <c r="AF5" i="5"/>
  <c r="AF32" i="5"/>
  <c r="H5" i="5"/>
  <c r="H32" i="5"/>
  <c r="AG5" i="5"/>
  <c r="AG32" i="5"/>
  <c r="AH5" i="5"/>
  <c r="AH32" i="5"/>
  <c r="F5" i="5"/>
  <c r="F32" i="5"/>
  <c r="W5" i="5"/>
  <c r="W32" i="5"/>
  <c r="E5" i="5"/>
  <c r="E32" i="5"/>
  <c r="X5" i="5"/>
  <c r="X32" i="5"/>
  <c r="J5" i="3"/>
  <c r="J32" i="3"/>
  <c r="M5" i="3"/>
  <c r="M32" i="3"/>
  <c r="F5" i="3"/>
  <c r="F32" i="3"/>
  <c r="E5" i="3"/>
  <c r="E32" i="3"/>
  <c r="L5" i="3"/>
  <c r="L32" i="3"/>
  <c r="K5" i="3"/>
  <c r="K32" i="3"/>
  <c r="G5" i="3"/>
  <c r="G32" i="3"/>
  <c r="D5" i="3"/>
  <c r="D32" i="3"/>
  <c r="H5" i="3"/>
  <c r="H32" i="3"/>
  <c r="I5" i="3"/>
  <c r="I32" i="3"/>
  <c r="AM8" i="3" l="1"/>
  <c r="AJ8" i="3"/>
  <c r="AK11" i="3"/>
  <c r="AO11" i="3"/>
  <c r="AL12" i="3"/>
  <c r="AM11" i="3"/>
  <c r="AJ11" i="3"/>
  <c r="AN11" i="3"/>
  <c r="AL11" i="3"/>
  <c r="AN12" i="3"/>
  <c r="AM12" i="3"/>
  <c r="AK12" i="3"/>
  <c r="AJ12" i="3"/>
  <c r="AO12" i="3"/>
  <c r="AM10" i="3"/>
  <c r="AM6" i="3"/>
  <c r="AN6" i="3"/>
  <c r="AO8" i="3"/>
  <c r="AK6" i="3"/>
  <c r="AJ7" i="3"/>
  <c r="AM7" i="3"/>
  <c r="AO7" i="3"/>
  <c r="AL8" i="3"/>
  <c r="AM9" i="3"/>
  <c r="AJ9" i="3"/>
  <c r="AJ10" i="3"/>
  <c r="AO10" i="3"/>
  <c r="AK7" i="3"/>
  <c r="AN7" i="3"/>
  <c r="AK8" i="3"/>
  <c r="AN8" i="3"/>
  <c r="AN9" i="3"/>
  <c r="AL9" i="3"/>
  <c r="AO9" i="3"/>
  <c r="AN10" i="3"/>
  <c r="AL6" i="3"/>
  <c r="AL7" i="3"/>
  <c r="AL10" i="3"/>
  <c r="AO6" i="3"/>
  <c r="AJ6" i="3"/>
  <c r="AK9" i="3"/>
  <c r="AK10" i="3"/>
  <c r="AP11" i="3" l="1"/>
  <c r="AU11" i="2" s="1"/>
  <c r="AP9" i="3"/>
  <c r="AU9" i="2" s="1"/>
  <c r="AP7" i="3"/>
  <c r="AU7" i="2" s="1"/>
  <c r="AP10" i="3"/>
  <c r="AU10" i="2" s="1"/>
  <c r="AP6" i="3"/>
  <c r="AU6" i="2" s="1"/>
  <c r="AP8" i="3"/>
  <c r="AU8" i="2" s="1"/>
  <c r="AP12" i="3"/>
  <c r="AU12" i="2" s="1"/>
</calcChain>
</file>

<file path=xl/sharedStrings.xml><?xml version="1.0" encoding="utf-8"?>
<sst xmlns="http://schemas.openxmlformats.org/spreadsheetml/2006/main" count="341" uniqueCount="79">
  <si>
    <t>Puantaj Cetveli Şablonu</t>
  </si>
  <si>
    <t>Aylık puantaj cetveli: her güne bir kod, isteğe bağlı günlük saat; kod, gün ve saat toplamları kendiliğinden hesaplanır. Örnek sayfada Kasım 2026 için doldurulmuş bir ay var.</t>
  </si>
  <si>
    <t>NASIL KULLANILIR</t>
  </si>
  <si>
    <t>Boş "Puantaj" sayfasında ayı (1-12) ve yılı seçin. Ayın günleri ve haftanın günleri kendiliğinden yazılır.</t>
  </si>
  <si>
    <t>Çalışanların adını, görevini ve işe giriş tarihini yazın.</t>
  </si>
  <si>
    <t>Her gün için açılır listeden bir kod seçin. Ay içinde işe giren ya da ayrılan çalışanın o tarihten önceki ve sonraki günlerini boş bırakın.</t>
  </si>
  <si>
    <t>Vardiyalı çalışıyorsanız "Saat" sayfasına her gün gerçekten çalışılan net saati yazın (planlanan saati değil).</t>
  </si>
  <si>
    <t>Sağdaki sütunlar kod başına gün sayısını, toplam kodlu ve kayıtsız günü, tahmini eksik günü, toplam saati ve 45 saati aşan saati verir.</t>
  </si>
  <si>
    <t>Turuncu "Kayıtsız gün" ve kırmızı hücreleri kontrol edin, rapor ve izin belgelerini toplayın.</t>
  </si>
  <si>
    <t>Cetveli ve belgeleri ayın kapanışından önce muhasebenize gönderin.</t>
  </si>
  <si>
    <t>KODLAR</t>
  </si>
  <si>
    <t>Ç = Çalıştı</t>
  </si>
  <si>
    <t>HT = Hafta tatili</t>
  </si>
  <si>
    <t>RT = Resmî tatil</t>
  </si>
  <si>
    <t>Yİ = Yıllık izin</t>
  </si>
  <si>
    <t>Üİ = Ücretsiz izin</t>
  </si>
  <si>
    <t>R = Rapor</t>
  </si>
  <si>
    <t>D = Devamsız</t>
  </si>
  <si>
    <t>Mİ = Mazeret izni</t>
  </si>
  <si>
    <t>Resmî, tek tip bir kod listesi yoktur; muhasebeciniz farklı kodlar kullanıyorsa onlara uyun.</t>
  </si>
  <si>
    <t>NOTLAR</t>
  </si>
  <si>
    <t>Eksik gün (tahmini) = ücretsiz izin + rapor + devamsız. Çalışılmayan ve ücret ödenmeyen günler SGK bildiriminde nedeniyle eksik gün olarak gösterilir (5510 sayılı Kanun md. 86).</t>
  </si>
  <si>
    <t>"45 saati aşan" bilgi içindir: ay içindeki her takvim haftasında 45 saatin üstündeki saatleri toplar. Ücret hesabı değildir.</t>
  </si>
  <si>
    <t>Örnek sayfadaki ilk satır (Elif Kaya), puantaj rehberindeki örnek ayla aynıdır: 21 gün çalıştı, 5 hafta tatili, 2 yıllık izin, 1 rapor, 1 devamsız.</t>
  </si>
  <si>
    <t>Rehberin tamamı: https://www.ur-work.com/tr/blog/puantaj-nedir-nasil-hazirlanir</t>
  </si>
  <si>
    <t>Bu şablon bilgilendirme amaçlıdır, hukuki ya da mali tavsiye değildir. Makro içermez.</t>
  </si>
  <si>
    <t>UR Work ile bu çizelgeyi otomatik hazırlayın: ur-work.com</t>
  </si>
  <si>
    <t>Puantaj Cetveli · Örnek</t>
  </si>
  <si>
    <t>Ay (1-12)</t>
  </si>
  <si>
    <t>İşyeri / şube:</t>
  </si>
  <si>
    <t>Örnek Kafe · Merkez</t>
  </si>
  <si>
    <t>Yıl</t>
  </si>
  <si>
    <t>Her güne açılır listeden bir kod seçin. Saatleri "Örnek - Saat" sayfasına yazın. Toplamlar kendiliğinden hesaplanır.</t>
  </si>
  <si>
    <t>Ad soyad</t>
  </si>
  <si>
    <t>Görev</t>
  </si>
  <si>
    <t>İşe giriş</t>
  </si>
  <si>
    <t>Ç</t>
  </si>
  <si>
    <t>HT</t>
  </si>
  <si>
    <t>RT</t>
  </si>
  <si>
    <t>Yİ</t>
  </si>
  <si>
    <t>Üİ</t>
  </si>
  <si>
    <t>R</t>
  </si>
  <si>
    <t>D</t>
  </si>
  <si>
    <t>Mİ</t>
  </si>
  <si>
    <t>Toplam kodlu gün</t>
  </si>
  <si>
    <t>Kayıtsız gün</t>
  </si>
  <si>
    <t>Eksik gün (tahmini)</t>
  </si>
  <si>
    <t>Toplam saat</t>
  </si>
  <si>
    <t>45 saati aşan (bilgi)</t>
  </si>
  <si>
    <t>Elif Kaya</t>
  </si>
  <si>
    <t>Garson (sabah)</t>
  </si>
  <si>
    <t>Burak Yılmaz</t>
  </si>
  <si>
    <t>Barista</t>
  </si>
  <si>
    <t>Selin Arslan</t>
  </si>
  <si>
    <t>Mert Demir</t>
  </si>
  <si>
    <t>Mutfak</t>
  </si>
  <si>
    <t>Zeynep Çelik</t>
  </si>
  <si>
    <t>Can Öztürk</t>
  </si>
  <si>
    <t>Kurye</t>
  </si>
  <si>
    <t>Deniz Aksoy</t>
  </si>
  <si>
    <t>Garson (akşam)</t>
  </si>
  <si>
    <t>Çalışan (Ç) sayısı</t>
  </si>
  <si>
    <t>Eksik gün (tahmini) = ücretsiz izin + rapor + devamsız. Çalışılmayan ve ücret ödenmeyen günler SGK bildiriminde nedeniyle eksik gün olarak gösterilir (5510 sayılı Kanun md. 86). "45 saati aşan" sütunu, ay içindeki her takvim haftasında (Pzt-Paz) 45 saatin üstündeki saatlerin toplamıdır; ay başında ve sonunda yarım kalan haftalar yalnız bu ayın günleriyle hesaplanır. Bilgi içindir, ücret hesabı değildir.</t>
  </si>
  <si>
    <t>Kırmızı hücre: 7 gün üst üste "Ç". Turuncu "Kayıtsız gün": ayın bazı günlerine kod girilmemiş.</t>
  </si>
  <si>
    <t>Puantaj · Günlük çalışılan saat · Örnek</t>
  </si>
  <si>
    <t>Ay, yıl ve adlar "Örnek - Puantaj" sayfasından gelir. Her gün için gerçekten çalışılan net saati yazın (ör. 7,5).</t>
  </si>
  <si>
    <t>1. hafta</t>
  </si>
  <si>
    <t>2. hafta</t>
  </si>
  <si>
    <t>3. hafta</t>
  </si>
  <si>
    <t>4. hafta</t>
  </si>
  <si>
    <t>5. hafta</t>
  </si>
  <si>
    <t>6. hafta</t>
  </si>
  <si>
    <t>45 saati aşan</t>
  </si>
  <si>
    <t>Hafta no (Pzt-Paz)</t>
  </si>
  <si>
    <t>Hafta sütunları ayın takvim haftalarıdır (Pzt-Paz); ay başında ve sonunda yarım kalan haftalar yalnız bu ayın günlerini toplar. "45 saati aşan" bilgi içindir; ücret hesabı değildir.</t>
  </si>
  <si>
    <t>Puantaj Cetveli</t>
  </si>
  <si>
    <t>Her güne açılır listeden bir kod seçin. Saatleri "Saat" sayfasına yazın. Toplamlar kendiliğinden hesaplanır.</t>
  </si>
  <si>
    <t>Puantaj · Günlük çalışılan saat</t>
  </si>
  <si>
    <t>Ay, yıl ve adlar "Puantaj" sayfasından gelir. Her gün için gerçekten çalışılan net saati yazın (ör. 7,5).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</si>
</sst>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18"/>
      <color rgb="FF1D1D1B"/>
      <name val="Calibri"/>
      <family val="2"/>
    </font>
    <font>
      <sz val="11"/>
      <color rgb="FF1D1D1B"/>
      <name val="Calibri"/>
      <family val="2"/>
    </font>
    <font>
      <b/>
      <sz val="11"/>
      <color rgb="FFFFFFFF"/>
      <name val="Calibri"/>
      <family val="2"/>
    </font>
    <font>
      <b/>
      <sz val="11"/>
      <color rgb="FF00A7B5"/>
      <name val="Calibri"/>
      <family val="2"/>
    </font>
    <font>
      <sz val="11"/>
      <name val="Calibri"/>
      <family val="2"/>
    </font>
    <font>
      <sz val="10"/>
      <name val="Calibri"/>
      <family val="2"/>
    </font>
    <font>
      <u/>
      <sz val="10"/>
      <color rgb="FF00A7B5"/>
      <name val="Calibri"/>
      <family val="2"/>
    </font>
    <font>
      <i/>
      <sz val="9"/>
      <color rgb="FF555555"/>
      <name val="Calibri"/>
      <family val="2"/>
    </font>
    <font>
      <b/>
      <u/>
      <sz val="12"/>
      <color rgb="FF00A7B5"/>
      <name val="Calibri"/>
      <family val="2"/>
    </font>
    <font>
      <b/>
      <sz val="15"/>
      <color rgb="FF1D1D1B"/>
      <name val="Calibri"/>
      <family val="2"/>
    </font>
    <font>
      <b/>
      <sz val="10"/>
      <color rgb="FF083B43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9"/>
      <color rgb="FF1D1D1B"/>
      <name val="Calibri"/>
      <family val="2"/>
    </font>
    <font>
      <b/>
      <u/>
      <sz val="11"/>
      <color rgb="FF00A7B5"/>
      <name val="Calibri"/>
      <family val="2"/>
    </font>
    <font>
      <sz val="9"/>
      <color rgb="FF777777"/>
      <name val="Calibri"/>
      <family val="2"/>
    </font>
    <font>
      <sz val="8"/>
      <color rgb="FF77777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7B5"/>
      </patternFill>
    </fill>
    <fill>
      <patternFill patternType="solid">
        <fgColor rgb="FFE9F4F4"/>
      </patternFill>
    </fill>
  </fills>
  <borders count="4">
    <border>
      <left/>
      <right/>
      <top/>
      <bottom/>
      <diagonal/>
    </border>
    <border>
      <left style="thin">
        <color rgb="FFD0D7D9"/>
      </left>
      <right style="thin">
        <color rgb="FFD0D7D9"/>
      </right>
      <top style="thin">
        <color rgb="FFD0D7D9"/>
      </top>
      <bottom style="thin">
        <color rgb="FFD0D7D9"/>
      </bottom>
      <diagonal/>
    </border>
    <border>
      <left/>
      <right/>
      <top style="thin">
        <color rgb="FFD0D7D9"/>
      </top>
      <bottom style="thin">
        <color rgb="FFD0D7D9"/>
      </bottom>
      <diagonal/>
    </border>
    <border>
      <left/>
      <right style="thin">
        <color rgb="FFD0D7D9"/>
      </right>
      <top style="thin">
        <color rgb="FFD0D7D9"/>
      </top>
      <bottom style="thin">
        <color rgb="FFD0D7D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0" borderId="1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5" fillId="0" borderId="0" xfId="0" applyFont="1"/>
    <xf numFmtId="0" fontId="0" fillId="0" borderId="0" xfId="0"/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16" fillId="0" borderId="0" xfId="0" applyFont="1"/>
    <xf numFmtId="0" fontId="11" fillId="0" borderId="0" xfId="0" applyFont="1"/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26">
    <dxf>
      <font>
        <b/>
        <color rgb="FF9C3D00"/>
      </font>
      <fill>
        <patternFill patternType="solid">
          <fgColor rgb="FFFCE4D6"/>
          <bgColor rgb="FFFCE4D6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E4E4E4"/>
          <bgColor rgb="FFE4E4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8D7DA"/>
          <bgColor rgb="FFF8D7DA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E4E4E4"/>
          <bgColor rgb="FFE4E4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66850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ur-work.com/tr/cozumler/personel-devam?utm_source=blog&amp;utm_medium=referral&amp;utm_campaign=2026-11_puantaj&amp;utm_content=excel-puantaj" TargetMode="External"/><Relationship Id="rId1" Type="http://schemas.openxmlformats.org/officeDocument/2006/relationships/hyperlink" Target="https://www.ur-work.com/tr/blog/puantaj-nedir-nasil-hazirlani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ur-work.com/tr/cozumler/personel-devam?utm_source=blog&amp;utm_medium=referral&amp;utm_campaign=2026-11_puantaj&amp;utm_content=excel-puantaj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ur-work.com/tr/cozumler/personel-devam?utm_source=blog&amp;utm_medium=referral&amp;utm_campaign=2026-11_puantaj&amp;utm_content=excel-puantaj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ur-work.com/tr/cozumler/personel-devam?utm_source=blog&amp;utm_medium=referral&amp;utm_campaign=2026-11_puantaj&amp;utm_content=excel-puantaj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ur-work.com/tr/cozumler/personel-devam?utm_source=blog&amp;utm_medium=referral&amp;utm_campaign=2026-11_puantaj&amp;utm_content=excel-puant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showGridLines="0" tabSelected="1" workbookViewId="0"/>
  </sheetViews>
  <sheetFormatPr baseColWidth="10" defaultColWidth="8.83203125" defaultRowHeight="15" x14ac:dyDescent="0.2"/>
  <cols>
    <col min="1" max="1" width="4" customWidth="1"/>
    <col min="2" max="2" width="100" customWidth="1"/>
  </cols>
  <sheetData>
    <row r="1" spans="1:2" ht="40" customHeight="1" x14ac:dyDescent="0.2"/>
    <row r="3" spans="1:2" ht="24" x14ac:dyDescent="0.3">
      <c r="B3" s="1" t="s">
        <v>0</v>
      </c>
    </row>
    <row r="4" spans="1:2" ht="32" customHeight="1" x14ac:dyDescent="0.2">
      <c r="B4" s="2" t="s">
        <v>1</v>
      </c>
    </row>
    <row r="6" spans="1:2" x14ac:dyDescent="0.2">
      <c r="B6" s="3" t="s">
        <v>2</v>
      </c>
    </row>
    <row r="7" spans="1:2" ht="18" customHeight="1" x14ac:dyDescent="0.2">
      <c r="A7" s="4">
        <v>1</v>
      </c>
      <c r="B7" s="5" t="s">
        <v>3</v>
      </c>
    </row>
    <row r="8" spans="1:2" ht="18" customHeight="1" x14ac:dyDescent="0.2">
      <c r="A8" s="4">
        <v>2</v>
      </c>
      <c r="B8" s="5" t="s">
        <v>4</v>
      </c>
    </row>
    <row r="9" spans="1:2" ht="30" customHeight="1" x14ac:dyDescent="0.2">
      <c r="A9" s="4">
        <v>3</v>
      </c>
      <c r="B9" s="5" t="s">
        <v>5</v>
      </c>
    </row>
    <row r="10" spans="1:2" ht="18" customHeight="1" x14ac:dyDescent="0.2">
      <c r="A10" s="4">
        <v>4</v>
      </c>
      <c r="B10" s="5" t="s">
        <v>6</v>
      </c>
    </row>
    <row r="11" spans="1:2" ht="30" customHeight="1" x14ac:dyDescent="0.2">
      <c r="A11" s="4">
        <v>5</v>
      </c>
      <c r="B11" s="5" t="s">
        <v>7</v>
      </c>
    </row>
    <row r="12" spans="1:2" ht="18" customHeight="1" x14ac:dyDescent="0.2">
      <c r="A12" s="4">
        <v>6</v>
      </c>
      <c r="B12" s="5" t="s">
        <v>8</v>
      </c>
    </row>
    <row r="13" spans="1:2" ht="18" customHeight="1" x14ac:dyDescent="0.2">
      <c r="A13" s="4">
        <v>7</v>
      </c>
      <c r="B13" s="5" t="s">
        <v>9</v>
      </c>
    </row>
    <row r="15" spans="1:2" x14ac:dyDescent="0.2">
      <c r="B15" s="3" t="s">
        <v>10</v>
      </c>
    </row>
    <row r="16" spans="1:2" ht="16" customHeight="1" x14ac:dyDescent="0.2">
      <c r="B16" s="6" t="s">
        <v>11</v>
      </c>
    </row>
    <row r="17" spans="2:2" ht="16" customHeight="1" x14ac:dyDescent="0.2">
      <c r="B17" s="6" t="s">
        <v>12</v>
      </c>
    </row>
    <row r="18" spans="2:2" ht="16" customHeight="1" x14ac:dyDescent="0.2">
      <c r="B18" s="6" t="s">
        <v>13</v>
      </c>
    </row>
    <row r="19" spans="2:2" ht="16" customHeight="1" x14ac:dyDescent="0.2">
      <c r="B19" s="6" t="s">
        <v>14</v>
      </c>
    </row>
    <row r="20" spans="2:2" ht="16" customHeight="1" x14ac:dyDescent="0.2">
      <c r="B20" s="6" t="s">
        <v>15</v>
      </c>
    </row>
    <row r="21" spans="2:2" ht="16" customHeight="1" x14ac:dyDescent="0.2">
      <c r="B21" s="6" t="s">
        <v>16</v>
      </c>
    </row>
    <row r="22" spans="2:2" ht="16" customHeight="1" x14ac:dyDescent="0.2">
      <c r="B22" s="6" t="s">
        <v>17</v>
      </c>
    </row>
    <row r="23" spans="2:2" ht="16" customHeight="1" x14ac:dyDescent="0.2">
      <c r="B23" s="6" t="s">
        <v>18</v>
      </c>
    </row>
    <row r="24" spans="2:2" ht="16" customHeight="1" x14ac:dyDescent="0.2">
      <c r="B24" s="6" t="s">
        <v>19</v>
      </c>
    </row>
    <row r="26" spans="2:2" x14ac:dyDescent="0.2">
      <c r="B26" s="3" t="s">
        <v>20</v>
      </c>
    </row>
    <row r="27" spans="2:2" ht="28" customHeight="1" x14ac:dyDescent="0.2">
      <c r="B27" s="6" t="s">
        <v>21</v>
      </c>
    </row>
    <row r="28" spans="2:2" ht="28" customHeight="1" x14ac:dyDescent="0.2">
      <c r="B28" s="6" t="s">
        <v>22</v>
      </c>
    </row>
    <row r="29" spans="2:2" ht="28" customHeight="1" x14ac:dyDescent="0.2">
      <c r="B29" s="6" t="s">
        <v>23</v>
      </c>
    </row>
    <row r="31" spans="2:2" x14ac:dyDescent="0.2">
      <c r="B31" s="7" t="s">
        <v>24</v>
      </c>
    </row>
    <row r="32" spans="2:2" x14ac:dyDescent="0.2">
      <c r="B32" s="8" t="s">
        <v>25</v>
      </c>
    </row>
    <row r="34" spans="2:2" ht="16" x14ac:dyDescent="0.2">
      <c r="B34" s="9" t="s">
        <v>26</v>
      </c>
    </row>
  </sheetData>
  <hyperlinks>
    <hyperlink ref="B31" r:id="rId1" xr:uid="{00000000-0004-0000-0000-000000000000}"/>
    <hyperlink ref="B34" r:id="rId2" xr:uid="{00000000-0004-0000-0000-000001000000}"/>
  </hyperlinks>
  <printOptions horizontalCentered="1"/>
  <pageMargins left="0.3" right="0.3" top="0.4" bottom="0.4" header="0.5" footer="0.5"/>
  <pageSetup paperSize="9" scale="80" fitToHeight="0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40"/>
  <sheetViews>
    <sheetView showGridLines="0" zoomScale="90" workbookViewId="0">
      <pane xSplit="3" ySplit="5" topLeftCell="D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0" customWidth="1"/>
    <col min="2" max="2" width="13" customWidth="1"/>
    <col min="3" max="3" width="11" customWidth="1"/>
    <col min="4" max="34" width="4.1640625" customWidth="1"/>
    <col min="35" max="42" width="7.5" customWidth="1"/>
    <col min="43" max="47" width="10" customWidth="1"/>
  </cols>
  <sheetData>
    <row r="1" spans="1:47" ht="34" customHeight="1" x14ac:dyDescent="0.2">
      <c r="H1" s="34" t="s">
        <v>27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</row>
    <row r="2" spans="1:47" x14ac:dyDescent="0.2">
      <c r="A2" s="10" t="s">
        <v>28</v>
      </c>
      <c r="B2" s="11">
        <v>11</v>
      </c>
      <c r="D2" s="32" t="s">
        <v>29</v>
      </c>
      <c r="E2" s="25"/>
      <c r="F2" s="25"/>
      <c r="G2" s="25"/>
      <c r="H2" s="25"/>
      <c r="I2" s="28" t="s">
        <v>30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30"/>
    </row>
    <row r="3" spans="1:47" x14ac:dyDescent="0.2">
      <c r="A3" s="10" t="s">
        <v>31</v>
      </c>
      <c r="B3" s="11">
        <v>2026</v>
      </c>
      <c r="D3" s="35" t="s">
        <v>32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</row>
    <row r="4" spans="1:47" ht="22" customHeight="1" x14ac:dyDescent="0.2">
      <c r="A4" s="26" t="s">
        <v>33</v>
      </c>
      <c r="B4" s="26" t="s">
        <v>34</v>
      </c>
      <c r="C4" s="26" t="s">
        <v>35</v>
      </c>
      <c r="D4" s="12">
        <f>IF(1&lt;=DAY(DATE($B$3,$B$2+1,0)),1,"")</f>
        <v>1</v>
      </c>
      <c r="E4" s="12">
        <f>IF(2&lt;=DAY(DATE($B$3,$B$2+1,0)),2,"")</f>
        <v>2</v>
      </c>
      <c r="F4" s="12">
        <f>IF(3&lt;=DAY(DATE($B$3,$B$2+1,0)),3,"")</f>
        <v>3</v>
      </c>
      <c r="G4" s="12">
        <f>IF(4&lt;=DAY(DATE($B$3,$B$2+1,0)),4,"")</f>
        <v>4</v>
      </c>
      <c r="H4" s="12">
        <f>IF(5&lt;=DAY(DATE($B$3,$B$2+1,0)),5,"")</f>
        <v>5</v>
      </c>
      <c r="I4" s="12">
        <f>IF(6&lt;=DAY(DATE($B$3,$B$2+1,0)),6,"")</f>
        <v>6</v>
      </c>
      <c r="J4" s="12">
        <f>IF(7&lt;=DAY(DATE($B$3,$B$2+1,0)),7,"")</f>
        <v>7</v>
      </c>
      <c r="K4" s="12">
        <f>IF(8&lt;=DAY(DATE($B$3,$B$2+1,0)),8,"")</f>
        <v>8</v>
      </c>
      <c r="L4" s="12">
        <f>IF(9&lt;=DAY(DATE($B$3,$B$2+1,0)),9,"")</f>
        <v>9</v>
      </c>
      <c r="M4" s="12">
        <f>IF(10&lt;=DAY(DATE($B$3,$B$2+1,0)),10,"")</f>
        <v>10</v>
      </c>
      <c r="N4" s="12">
        <f>IF(11&lt;=DAY(DATE($B$3,$B$2+1,0)),11,"")</f>
        <v>11</v>
      </c>
      <c r="O4" s="12">
        <f>IF(12&lt;=DAY(DATE($B$3,$B$2+1,0)),12,"")</f>
        <v>12</v>
      </c>
      <c r="P4" s="12">
        <f>IF(13&lt;=DAY(DATE($B$3,$B$2+1,0)),13,"")</f>
        <v>13</v>
      </c>
      <c r="Q4" s="12">
        <f>IF(14&lt;=DAY(DATE($B$3,$B$2+1,0)),14,"")</f>
        <v>14</v>
      </c>
      <c r="R4" s="12">
        <f>IF(15&lt;=DAY(DATE($B$3,$B$2+1,0)),15,"")</f>
        <v>15</v>
      </c>
      <c r="S4" s="12">
        <f>IF(16&lt;=DAY(DATE($B$3,$B$2+1,0)),16,"")</f>
        <v>16</v>
      </c>
      <c r="T4" s="12">
        <f>IF(17&lt;=DAY(DATE($B$3,$B$2+1,0)),17,"")</f>
        <v>17</v>
      </c>
      <c r="U4" s="12">
        <f>IF(18&lt;=DAY(DATE($B$3,$B$2+1,0)),18,"")</f>
        <v>18</v>
      </c>
      <c r="V4" s="12">
        <f>IF(19&lt;=DAY(DATE($B$3,$B$2+1,0)),19,"")</f>
        <v>19</v>
      </c>
      <c r="W4" s="12">
        <f>IF(20&lt;=DAY(DATE($B$3,$B$2+1,0)),20,"")</f>
        <v>20</v>
      </c>
      <c r="X4" s="12">
        <f>IF(21&lt;=DAY(DATE($B$3,$B$2+1,0)),21,"")</f>
        <v>21</v>
      </c>
      <c r="Y4" s="12">
        <f>IF(22&lt;=DAY(DATE($B$3,$B$2+1,0)),22,"")</f>
        <v>22</v>
      </c>
      <c r="Z4" s="12">
        <f>IF(23&lt;=DAY(DATE($B$3,$B$2+1,0)),23,"")</f>
        <v>23</v>
      </c>
      <c r="AA4" s="12">
        <f>IF(24&lt;=DAY(DATE($B$3,$B$2+1,0)),24,"")</f>
        <v>24</v>
      </c>
      <c r="AB4" s="12">
        <f>IF(25&lt;=DAY(DATE($B$3,$B$2+1,0)),25,"")</f>
        <v>25</v>
      </c>
      <c r="AC4" s="12">
        <f>IF(26&lt;=DAY(DATE($B$3,$B$2+1,0)),26,"")</f>
        <v>26</v>
      </c>
      <c r="AD4" s="12">
        <f>IF(27&lt;=DAY(DATE($B$3,$B$2+1,0)),27,"")</f>
        <v>27</v>
      </c>
      <c r="AE4" s="12">
        <f>IF(28&lt;=DAY(DATE($B$3,$B$2+1,0)),28,"")</f>
        <v>28</v>
      </c>
      <c r="AF4" s="12">
        <f>IF(29&lt;=DAY(DATE($B$3,$B$2+1,0)),29,"")</f>
        <v>29</v>
      </c>
      <c r="AG4" s="12">
        <f>IF(30&lt;=DAY(DATE($B$3,$B$2+1,0)),30,"")</f>
        <v>30</v>
      </c>
      <c r="AH4" s="12" t="str">
        <f>IF(31&lt;=DAY(DATE($B$3,$B$2+1,0)),31,"")</f>
        <v/>
      </c>
      <c r="AI4" s="26" t="s">
        <v>36</v>
      </c>
      <c r="AJ4" s="26" t="s">
        <v>37</v>
      </c>
      <c r="AK4" s="26" t="s">
        <v>38</v>
      </c>
      <c r="AL4" s="26" t="s">
        <v>39</v>
      </c>
      <c r="AM4" s="26" t="s">
        <v>40</v>
      </c>
      <c r="AN4" s="26" t="s">
        <v>41</v>
      </c>
      <c r="AO4" s="26" t="s">
        <v>42</v>
      </c>
      <c r="AP4" s="26" t="s">
        <v>43</v>
      </c>
      <c r="AQ4" s="26" t="s">
        <v>44</v>
      </c>
      <c r="AR4" s="26" t="s">
        <v>45</v>
      </c>
      <c r="AS4" s="26" t="s">
        <v>46</v>
      </c>
      <c r="AT4" s="26" t="s">
        <v>47</v>
      </c>
      <c r="AU4" s="26" t="s">
        <v>48</v>
      </c>
    </row>
    <row r="5" spans="1:47" ht="22" customHeight="1" x14ac:dyDescent="0.2">
      <c r="A5" s="27"/>
      <c r="B5" s="27"/>
      <c r="C5" s="27"/>
      <c r="D5" s="12" t="str">
        <f t="shared" ref="D5:AH5" si="0">IF(D$4="","",CHOOSE(WEEKDAY(DATE($B$3,$B$2,D$4),2),"Pzt","Sal","Çar","Per","Cum","Cmt","Paz"))</f>
        <v>Paz</v>
      </c>
      <c r="E5" s="12" t="str">
        <f t="shared" si="0"/>
        <v>Pzt</v>
      </c>
      <c r="F5" s="12" t="str">
        <f t="shared" si="0"/>
        <v>Sal</v>
      </c>
      <c r="G5" s="12" t="str">
        <f t="shared" si="0"/>
        <v>Çar</v>
      </c>
      <c r="H5" s="12" t="str">
        <f t="shared" si="0"/>
        <v>Per</v>
      </c>
      <c r="I5" s="12" t="str">
        <f t="shared" si="0"/>
        <v>Cum</v>
      </c>
      <c r="J5" s="12" t="str">
        <f t="shared" si="0"/>
        <v>Cmt</v>
      </c>
      <c r="K5" s="12" t="str">
        <f t="shared" si="0"/>
        <v>Paz</v>
      </c>
      <c r="L5" s="12" t="str">
        <f t="shared" si="0"/>
        <v>Pzt</v>
      </c>
      <c r="M5" s="12" t="str">
        <f t="shared" si="0"/>
        <v>Sal</v>
      </c>
      <c r="N5" s="12" t="str">
        <f t="shared" si="0"/>
        <v>Çar</v>
      </c>
      <c r="O5" s="12" t="str">
        <f t="shared" si="0"/>
        <v>Per</v>
      </c>
      <c r="P5" s="12" t="str">
        <f t="shared" si="0"/>
        <v>Cum</v>
      </c>
      <c r="Q5" s="12" t="str">
        <f t="shared" si="0"/>
        <v>Cmt</v>
      </c>
      <c r="R5" s="12" t="str">
        <f t="shared" si="0"/>
        <v>Paz</v>
      </c>
      <c r="S5" s="12" t="str">
        <f t="shared" si="0"/>
        <v>Pzt</v>
      </c>
      <c r="T5" s="12" t="str">
        <f t="shared" si="0"/>
        <v>Sal</v>
      </c>
      <c r="U5" s="12" t="str">
        <f t="shared" si="0"/>
        <v>Çar</v>
      </c>
      <c r="V5" s="12" t="str">
        <f t="shared" si="0"/>
        <v>Per</v>
      </c>
      <c r="W5" s="12" t="str">
        <f t="shared" si="0"/>
        <v>Cum</v>
      </c>
      <c r="X5" s="12" t="str">
        <f t="shared" si="0"/>
        <v>Cmt</v>
      </c>
      <c r="Y5" s="12" t="str">
        <f t="shared" si="0"/>
        <v>Paz</v>
      </c>
      <c r="Z5" s="12" t="str">
        <f t="shared" si="0"/>
        <v>Pzt</v>
      </c>
      <c r="AA5" s="12" t="str">
        <f t="shared" si="0"/>
        <v>Sal</v>
      </c>
      <c r="AB5" s="12" t="str">
        <f t="shared" si="0"/>
        <v>Çar</v>
      </c>
      <c r="AC5" s="12" t="str">
        <f t="shared" si="0"/>
        <v>Per</v>
      </c>
      <c r="AD5" s="12" t="str">
        <f t="shared" si="0"/>
        <v>Cum</v>
      </c>
      <c r="AE5" s="12" t="str">
        <f t="shared" si="0"/>
        <v>Cmt</v>
      </c>
      <c r="AF5" s="12" t="str">
        <f t="shared" si="0"/>
        <v>Paz</v>
      </c>
      <c r="AG5" s="12" t="str">
        <f t="shared" si="0"/>
        <v>Pzt</v>
      </c>
      <c r="AH5" s="12" t="str">
        <f t="shared" si="0"/>
        <v/>
      </c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</row>
    <row r="6" spans="1:47" x14ac:dyDescent="0.2">
      <c r="A6" s="13" t="s">
        <v>49</v>
      </c>
      <c r="B6" s="13" t="s">
        <v>50</v>
      </c>
      <c r="C6" s="14">
        <v>45719</v>
      </c>
      <c r="D6" s="15" t="s">
        <v>37</v>
      </c>
      <c r="E6" s="15" t="s">
        <v>36</v>
      </c>
      <c r="F6" s="15" t="s">
        <v>36</v>
      </c>
      <c r="G6" s="15" t="s">
        <v>36</v>
      </c>
      <c r="H6" s="15" t="s">
        <v>36</v>
      </c>
      <c r="I6" s="15" t="s">
        <v>36</v>
      </c>
      <c r="J6" s="15" t="s">
        <v>36</v>
      </c>
      <c r="K6" s="15" t="s">
        <v>37</v>
      </c>
      <c r="L6" s="15" t="s">
        <v>36</v>
      </c>
      <c r="M6" s="15" t="s">
        <v>36</v>
      </c>
      <c r="N6" s="15" t="s">
        <v>36</v>
      </c>
      <c r="O6" s="15" t="s">
        <v>36</v>
      </c>
      <c r="P6" s="15" t="s">
        <v>36</v>
      </c>
      <c r="Q6" s="15" t="s">
        <v>36</v>
      </c>
      <c r="R6" s="15" t="s">
        <v>37</v>
      </c>
      <c r="S6" s="15" t="s">
        <v>36</v>
      </c>
      <c r="T6" s="15" t="s">
        <v>36</v>
      </c>
      <c r="U6" s="15" t="s">
        <v>36</v>
      </c>
      <c r="V6" s="15" t="s">
        <v>36</v>
      </c>
      <c r="W6" s="15" t="s">
        <v>41</v>
      </c>
      <c r="X6" s="15" t="s">
        <v>36</v>
      </c>
      <c r="Y6" s="15" t="s">
        <v>37</v>
      </c>
      <c r="Z6" s="15" t="s">
        <v>36</v>
      </c>
      <c r="AA6" s="15" t="s">
        <v>36</v>
      </c>
      <c r="AB6" s="15" t="s">
        <v>36</v>
      </c>
      <c r="AC6" s="15" t="s">
        <v>42</v>
      </c>
      <c r="AD6" s="15" t="s">
        <v>39</v>
      </c>
      <c r="AE6" s="15" t="s">
        <v>39</v>
      </c>
      <c r="AF6" s="15" t="s">
        <v>37</v>
      </c>
      <c r="AG6" s="15" t="s">
        <v>36</v>
      </c>
      <c r="AH6" s="15"/>
      <c r="AI6" s="16">
        <f t="shared" ref="AI6:AI30" si="1">IF($A6="","",COUNTIF($D6:$AH6,"Ç"))</f>
        <v>21</v>
      </c>
      <c r="AJ6" s="15">
        <f t="shared" ref="AJ6:AJ30" si="2">IF($A6="","",COUNTIF($D6:$AH6,"HT"))</f>
        <v>5</v>
      </c>
      <c r="AK6" s="15">
        <f t="shared" ref="AK6:AK30" si="3">IF($A6="","",COUNTIF($D6:$AH6,"RT"))</f>
        <v>0</v>
      </c>
      <c r="AL6" s="15">
        <f t="shared" ref="AL6:AL30" si="4">IF($A6="","",COUNTIF($D6:$AH6,"Yİ"))</f>
        <v>2</v>
      </c>
      <c r="AM6" s="15">
        <f t="shared" ref="AM6:AM30" si="5">IF($A6="","",COUNTIF($D6:$AH6,"Üİ"))</f>
        <v>0</v>
      </c>
      <c r="AN6" s="15">
        <f t="shared" ref="AN6:AN30" si="6">IF($A6="","",COUNTIF($D6:$AH6,"R"))</f>
        <v>1</v>
      </c>
      <c r="AO6" s="15">
        <f t="shared" ref="AO6:AO30" si="7">IF($A6="","",COUNTIF($D6:$AH6,"D"))</f>
        <v>1</v>
      </c>
      <c r="AP6" s="15">
        <f t="shared" ref="AP6:AP30" si="8">IF($A6="","",COUNTIF($D6:$AH6,"Mİ"))</f>
        <v>0</v>
      </c>
      <c r="AQ6" s="15">
        <f>IF($A6="","",SUMPRODUCT(COUNTIF($D6:$AH6,{"Ç","HT","RT","Yİ","Üİ","R","D","Mİ"})))</f>
        <v>30</v>
      </c>
      <c r="AR6" s="15">
        <f t="shared" ref="AR6:AR30" si="9">IF($A6="","",DAY(DATE($B$3,$B$2+1,0))-IF($C6="",0,IF(AND(YEAR($C6)=$B$3,MONTH($C6)=$B$2),DAY($C6)-1,0))-AQ6)</f>
        <v>0</v>
      </c>
      <c r="AS6" s="15">
        <f t="shared" ref="AS6:AS30" si="10">IF($A6="","",AM6+AN6+AO6)</f>
        <v>2</v>
      </c>
      <c r="AT6" s="17">
        <f>IF($A6="","",'Örnek - Saat'!$AI6)</f>
        <v>157.5</v>
      </c>
      <c r="AU6" s="18">
        <f>IF($A6="","",'Örnek - Saat'!$AP6)</f>
        <v>0</v>
      </c>
    </row>
    <row r="7" spans="1:47" x14ac:dyDescent="0.2">
      <c r="A7" s="13" t="s">
        <v>51</v>
      </c>
      <c r="B7" s="13" t="s">
        <v>52</v>
      </c>
      <c r="C7" s="14">
        <v>45551</v>
      </c>
      <c r="D7" s="15" t="s">
        <v>37</v>
      </c>
      <c r="E7" s="15" t="s">
        <v>36</v>
      </c>
      <c r="F7" s="15" t="s">
        <v>36</v>
      </c>
      <c r="G7" s="15" t="s">
        <v>36</v>
      </c>
      <c r="H7" s="15" t="s">
        <v>36</v>
      </c>
      <c r="I7" s="15" t="s">
        <v>36</v>
      </c>
      <c r="J7" s="15" t="s">
        <v>36</v>
      </c>
      <c r="K7" s="15" t="s">
        <v>37</v>
      </c>
      <c r="L7" s="15" t="s">
        <v>36</v>
      </c>
      <c r="M7" s="15" t="s">
        <v>36</v>
      </c>
      <c r="N7" s="15" t="s">
        <v>36</v>
      </c>
      <c r="O7" s="15" t="s">
        <v>36</v>
      </c>
      <c r="P7" s="15" t="s">
        <v>36</v>
      </c>
      <c r="Q7" s="15" t="s">
        <v>36</v>
      </c>
      <c r="R7" s="15" t="s">
        <v>37</v>
      </c>
      <c r="S7" s="15" t="s">
        <v>36</v>
      </c>
      <c r="T7" s="15" t="s">
        <v>36</v>
      </c>
      <c r="U7" s="15" t="s">
        <v>36</v>
      </c>
      <c r="V7" s="15" t="s">
        <v>36</v>
      </c>
      <c r="W7" s="15" t="s">
        <v>36</v>
      </c>
      <c r="X7" s="15" t="s">
        <v>36</v>
      </c>
      <c r="Y7" s="15" t="s">
        <v>37</v>
      </c>
      <c r="Z7" s="15" t="s">
        <v>36</v>
      </c>
      <c r="AA7" s="15" t="s">
        <v>36</v>
      </c>
      <c r="AB7" s="15" t="s">
        <v>36</v>
      </c>
      <c r="AC7" s="15" t="s">
        <v>36</v>
      </c>
      <c r="AD7" s="15" t="s">
        <v>36</v>
      </c>
      <c r="AE7" s="15" t="s">
        <v>36</v>
      </c>
      <c r="AF7" s="15" t="s">
        <v>37</v>
      </c>
      <c r="AG7" s="15" t="s">
        <v>36</v>
      </c>
      <c r="AH7" s="15"/>
      <c r="AI7" s="16">
        <f t="shared" si="1"/>
        <v>25</v>
      </c>
      <c r="AJ7" s="15">
        <f t="shared" si="2"/>
        <v>5</v>
      </c>
      <c r="AK7" s="15">
        <f t="shared" si="3"/>
        <v>0</v>
      </c>
      <c r="AL7" s="15">
        <f t="shared" si="4"/>
        <v>0</v>
      </c>
      <c r="AM7" s="15">
        <f t="shared" si="5"/>
        <v>0</v>
      </c>
      <c r="AN7" s="15">
        <f t="shared" si="6"/>
        <v>0</v>
      </c>
      <c r="AO7" s="15">
        <f t="shared" si="7"/>
        <v>0</v>
      </c>
      <c r="AP7" s="15">
        <f t="shared" si="8"/>
        <v>0</v>
      </c>
      <c r="AQ7" s="15">
        <f>IF($A7="","",SUMPRODUCT(COUNTIF($D7:$AH7,{"Ç","HT","RT","Yİ","Üİ","R","D","Mİ"})))</f>
        <v>30</v>
      </c>
      <c r="AR7" s="15">
        <f t="shared" si="9"/>
        <v>0</v>
      </c>
      <c r="AS7" s="15">
        <f t="shared" si="10"/>
        <v>0</v>
      </c>
      <c r="AT7" s="17">
        <f>IF($A7="","",'Örnek - Saat'!$AI7)</f>
        <v>187.5</v>
      </c>
      <c r="AU7" s="18">
        <f>IF($A7="","",'Örnek - Saat'!$AP7)</f>
        <v>0</v>
      </c>
    </row>
    <row r="8" spans="1:47" x14ac:dyDescent="0.2">
      <c r="A8" s="13" t="s">
        <v>53</v>
      </c>
      <c r="B8" s="13" t="s">
        <v>52</v>
      </c>
      <c r="C8" s="14">
        <v>45810</v>
      </c>
      <c r="D8" s="15" t="s">
        <v>37</v>
      </c>
      <c r="E8" s="15" t="s">
        <v>36</v>
      </c>
      <c r="F8" s="15" t="s">
        <v>36</v>
      </c>
      <c r="G8" s="15" t="s">
        <v>36</v>
      </c>
      <c r="H8" s="15" t="s">
        <v>36</v>
      </c>
      <c r="I8" s="15" t="s">
        <v>36</v>
      </c>
      <c r="J8" s="15" t="s">
        <v>36</v>
      </c>
      <c r="K8" s="15" t="s">
        <v>37</v>
      </c>
      <c r="L8" s="15" t="s">
        <v>36</v>
      </c>
      <c r="M8" s="15" t="s">
        <v>36</v>
      </c>
      <c r="N8" s="15" t="s">
        <v>36</v>
      </c>
      <c r="O8" s="15" t="s">
        <v>36</v>
      </c>
      <c r="P8" s="15" t="s">
        <v>36</v>
      </c>
      <c r="Q8" s="15" t="s">
        <v>36</v>
      </c>
      <c r="R8" s="15" t="s">
        <v>37</v>
      </c>
      <c r="S8" s="15" t="s">
        <v>36</v>
      </c>
      <c r="T8" s="15" t="s">
        <v>39</v>
      </c>
      <c r="U8" s="15" t="s">
        <v>39</v>
      </c>
      <c r="V8" s="15" t="s">
        <v>39</v>
      </c>
      <c r="W8" s="15" t="s">
        <v>36</v>
      </c>
      <c r="X8" s="15" t="s">
        <v>36</v>
      </c>
      <c r="Y8" s="15" t="s">
        <v>37</v>
      </c>
      <c r="Z8" s="15" t="s">
        <v>36</v>
      </c>
      <c r="AA8" s="15" t="s">
        <v>36</v>
      </c>
      <c r="AB8" s="15" t="s">
        <v>36</v>
      </c>
      <c r="AC8" s="15" t="s">
        <v>36</v>
      </c>
      <c r="AD8" s="15" t="s">
        <v>36</v>
      </c>
      <c r="AE8" s="15" t="s">
        <v>36</v>
      </c>
      <c r="AF8" s="15" t="s">
        <v>37</v>
      </c>
      <c r="AG8" s="15" t="s">
        <v>36</v>
      </c>
      <c r="AH8" s="15"/>
      <c r="AI8" s="16">
        <f t="shared" si="1"/>
        <v>22</v>
      </c>
      <c r="AJ8" s="15">
        <f t="shared" si="2"/>
        <v>5</v>
      </c>
      <c r="AK8" s="15">
        <f t="shared" si="3"/>
        <v>0</v>
      </c>
      <c r="AL8" s="15">
        <f t="shared" si="4"/>
        <v>3</v>
      </c>
      <c r="AM8" s="15">
        <f t="shared" si="5"/>
        <v>0</v>
      </c>
      <c r="AN8" s="15">
        <f t="shared" si="6"/>
        <v>0</v>
      </c>
      <c r="AO8" s="15">
        <f t="shared" si="7"/>
        <v>0</v>
      </c>
      <c r="AP8" s="15">
        <f t="shared" si="8"/>
        <v>0</v>
      </c>
      <c r="AQ8" s="15">
        <f>IF($A8="","",SUMPRODUCT(COUNTIF($D8:$AH8,{"Ç","HT","RT","Yİ","Üİ","R","D","Mİ"})))</f>
        <v>30</v>
      </c>
      <c r="AR8" s="15">
        <f t="shared" si="9"/>
        <v>0</v>
      </c>
      <c r="AS8" s="15">
        <f t="shared" si="10"/>
        <v>0</v>
      </c>
      <c r="AT8" s="17">
        <f>IF($A8="","",'Örnek - Saat'!$AI8)</f>
        <v>165</v>
      </c>
      <c r="AU8" s="18">
        <f>IF($A8="","",'Örnek - Saat'!$AP8)</f>
        <v>0</v>
      </c>
    </row>
    <row r="9" spans="1:47" x14ac:dyDescent="0.2">
      <c r="A9" s="13" t="s">
        <v>54</v>
      </c>
      <c r="B9" s="13" t="s">
        <v>55</v>
      </c>
      <c r="C9" s="14">
        <v>45250</v>
      </c>
      <c r="D9" s="15" t="s">
        <v>36</v>
      </c>
      <c r="E9" s="15" t="s">
        <v>37</v>
      </c>
      <c r="F9" s="15" t="s">
        <v>36</v>
      </c>
      <c r="G9" s="15" t="s">
        <v>36</v>
      </c>
      <c r="H9" s="15" t="s">
        <v>36</v>
      </c>
      <c r="I9" s="15" t="s">
        <v>36</v>
      </c>
      <c r="J9" s="15" t="s">
        <v>36</v>
      </c>
      <c r="K9" s="15" t="s">
        <v>36</v>
      </c>
      <c r="L9" s="15" t="s">
        <v>37</v>
      </c>
      <c r="M9" s="15" t="s">
        <v>36</v>
      </c>
      <c r="N9" s="15" t="s">
        <v>43</v>
      </c>
      <c r="O9" s="15" t="s">
        <v>36</v>
      </c>
      <c r="P9" s="15" t="s">
        <v>36</v>
      </c>
      <c r="Q9" s="15" t="s">
        <v>36</v>
      </c>
      <c r="R9" s="15" t="s">
        <v>36</v>
      </c>
      <c r="S9" s="15" t="s">
        <v>37</v>
      </c>
      <c r="T9" s="15" t="s">
        <v>36</v>
      </c>
      <c r="U9" s="15" t="s">
        <v>36</v>
      </c>
      <c r="V9" s="15" t="s">
        <v>36</v>
      </c>
      <c r="W9" s="15" t="s">
        <v>36</v>
      </c>
      <c r="X9" s="15" t="s">
        <v>36</v>
      </c>
      <c r="Y9" s="15" t="s">
        <v>36</v>
      </c>
      <c r="Z9" s="15" t="s">
        <v>37</v>
      </c>
      <c r="AA9" s="15" t="s">
        <v>36</v>
      </c>
      <c r="AB9" s="15" t="s">
        <v>36</v>
      </c>
      <c r="AC9" s="15" t="s">
        <v>36</v>
      </c>
      <c r="AD9" s="15" t="s">
        <v>36</v>
      </c>
      <c r="AE9" s="15" t="s">
        <v>36</v>
      </c>
      <c r="AF9" s="15" t="s">
        <v>36</v>
      </c>
      <c r="AG9" s="15" t="s">
        <v>37</v>
      </c>
      <c r="AH9" s="15"/>
      <c r="AI9" s="16">
        <f t="shared" si="1"/>
        <v>24</v>
      </c>
      <c r="AJ9" s="15">
        <f t="shared" si="2"/>
        <v>5</v>
      </c>
      <c r="AK9" s="15">
        <f t="shared" si="3"/>
        <v>0</v>
      </c>
      <c r="AL9" s="15">
        <f t="shared" si="4"/>
        <v>0</v>
      </c>
      <c r="AM9" s="15">
        <f t="shared" si="5"/>
        <v>0</v>
      </c>
      <c r="AN9" s="15">
        <f t="shared" si="6"/>
        <v>0</v>
      </c>
      <c r="AO9" s="15">
        <f t="shared" si="7"/>
        <v>0</v>
      </c>
      <c r="AP9" s="15">
        <f t="shared" si="8"/>
        <v>1</v>
      </c>
      <c r="AQ9" s="15">
        <f>IF($A9="","",SUMPRODUCT(COUNTIF($D9:$AH9,{"Ç","HT","RT","Yİ","Üİ","R","D","Mİ"})))</f>
        <v>30</v>
      </c>
      <c r="AR9" s="15">
        <f t="shared" si="9"/>
        <v>0</v>
      </c>
      <c r="AS9" s="15">
        <f t="shared" si="10"/>
        <v>0</v>
      </c>
      <c r="AT9" s="17">
        <f>IF($A9="","",'Örnek - Saat'!$AI9)</f>
        <v>180</v>
      </c>
      <c r="AU9" s="18">
        <f>IF($A9="","",'Örnek - Saat'!$AP9)</f>
        <v>0</v>
      </c>
    </row>
    <row r="10" spans="1:47" x14ac:dyDescent="0.2">
      <c r="A10" s="13" t="s">
        <v>56</v>
      </c>
      <c r="B10" s="13" t="s">
        <v>55</v>
      </c>
      <c r="C10" s="14">
        <v>46034</v>
      </c>
      <c r="D10" s="15" t="s">
        <v>37</v>
      </c>
      <c r="E10" s="15" t="s">
        <v>36</v>
      </c>
      <c r="F10" s="15" t="s">
        <v>36</v>
      </c>
      <c r="G10" s="15" t="s">
        <v>36</v>
      </c>
      <c r="H10" s="15" t="s">
        <v>36</v>
      </c>
      <c r="I10" s="15" t="s">
        <v>36</v>
      </c>
      <c r="J10" s="15" t="s">
        <v>36</v>
      </c>
      <c r="K10" s="15" t="s">
        <v>37</v>
      </c>
      <c r="L10" s="15" t="s">
        <v>36</v>
      </c>
      <c r="M10" s="15" t="s">
        <v>36</v>
      </c>
      <c r="N10" s="15" t="s">
        <v>36</v>
      </c>
      <c r="O10" s="15" t="s">
        <v>36</v>
      </c>
      <c r="P10" s="15" t="s">
        <v>36</v>
      </c>
      <c r="Q10" s="15" t="s">
        <v>36</v>
      </c>
      <c r="R10" s="15" t="s">
        <v>37</v>
      </c>
      <c r="S10" s="15" t="s">
        <v>36</v>
      </c>
      <c r="T10" s="15" t="s">
        <v>36</v>
      </c>
      <c r="U10" s="15" t="s">
        <v>36</v>
      </c>
      <c r="V10" s="15" t="s">
        <v>36</v>
      </c>
      <c r="W10" s="15" t="s">
        <v>36</v>
      </c>
      <c r="X10" s="15" t="s">
        <v>36</v>
      </c>
      <c r="Y10" s="15" t="s">
        <v>37</v>
      </c>
      <c r="Z10" s="15" t="s">
        <v>36</v>
      </c>
      <c r="AA10" s="15" t="s">
        <v>36</v>
      </c>
      <c r="AB10" s="15" t="s">
        <v>36</v>
      </c>
      <c r="AC10" s="15" t="s">
        <v>36</v>
      </c>
      <c r="AD10" s="15" t="s">
        <v>36</v>
      </c>
      <c r="AE10" s="15" t="s">
        <v>36</v>
      </c>
      <c r="AF10" s="15" t="s">
        <v>37</v>
      </c>
      <c r="AG10" s="15" t="s">
        <v>36</v>
      </c>
      <c r="AH10" s="15"/>
      <c r="AI10" s="16">
        <f t="shared" si="1"/>
        <v>25</v>
      </c>
      <c r="AJ10" s="15">
        <f t="shared" si="2"/>
        <v>5</v>
      </c>
      <c r="AK10" s="15">
        <f t="shared" si="3"/>
        <v>0</v>
      </c>
      <c r="AL10" s="15">
        <f t="shared" si="4"/>
        <v>0</v>
      </c>
      <c r="AM10" s="15">
        <f t="shared" si="5"/>
        <v>0</v>
      </c>
      <c r="AN10" s="15">
        <f t="shared" si="6"/>
        <v>0</v>
      </c>
      <c r="AO10" s="15">
        <f t="shared" si="7"/>
        <v>0</v>
      </c>
      <c r="AP10" s="15">
        <f t="shared" si="8"/>
        <v>0</v>
      </c>
      <c r="AQ10" s="15">
        <f>IF($A10="","",SUMPRODUCT(COUNTIF($D10:$AH10,{"Ç","HT","RT","Yİ","Üİ","R","D","Mİ"})))</f>
        <v>30</v>
      </c>
      <c r="AR10" s="15">
        <f t="shared" si="9"/>
        <v>0</v>
      </c>
      <c r="AS10" s="15">
        <f t="shared" si="10"/>
        <v>0</v>
      </c>
      <c r="AT10" s="17">
        <f>IF($A10="","",'Örnek - Saat'!$AI10)</f>
        <v>193.5</v>
      </c>
      <c r="AU10" s="18">
        <f>IF($A10="","",'Örnek - Saat'!$AP10)</f>
        <v>6</v>
      </c>
    </row>
    <row r="11" spans="1:47" x14ac:dyDescent="0.2">
      <c r="A11" s="13" t="s">
        <v>57</v>
      </c>
      <c r="B11" s="13" t="s">
        <v>58</v>
      </c>
      <c r="C11" s="14">
        <v>45936</v>
      </c>
      <c r="D11" s="15" t="s">
        <v>37</v>
      </c>
      <c r="E11" s="15" t="s">
        <v>36</v>
      </c>
      <c r="F11" s="15" t="s">
        <v>36</v>
      </c>
      <c r="G11" s="15" t="s">
        <v>36</v>
      </c>
      <c r="H11" s="15" t="s">
        <v>36</v>
      </c>
      <c r="I11" s="15" t="s">
        <v>36</v>
      </c>
      <c r="J11" s="15" t="s">
        <v>36</v>
      </c>
      <c r="K11" s="15" t="s">
        <v>37</v>
      </c>
      <c r="L11" s="15" t="s">
        <v>36</v>
      </c>
      <c r="M11" s="15" t="s">
        <v>36</v>
      </c>
      <c r="N11" s="15" t="s">
        <v>36</v>
      </c>
      <c r="O11" s="15" t="s">
        <v>36</v>
      </c>
      <c r="P11" s="15" t="s">
        <v>36</v>
      </c>
      <c r="Q11" s="15" t="s">
        <v>36</v>
      </c>
      <c r="R11" s="15" t="s">
        <v>37</v>
      </c>
      <c r="S11" s="15" t="s">
        <v>36</v>
      </c>
      <c r="T11" s="15" t="s">
        <v>36</v>
      </c>
      <c r="U11" s="15" t="s">
        <v>36</v>
      </c>
      <c r="V11" s="15" t="s">
        <v>36</v>
      </c>
      <c r="W11" s="15" t="s">
        <v>36</v>
      </c>
      <c r="X11" s="15" t="s">
        <v>36</v>
      </c>
      <c r="Y11" s="15" t="s">
        <v>37</v>
      </c>
      <c r="Z11" s="15" t="s">
        <v>36</v>
      </c>
      <c r="AA11" s="15" t="s">
        <v>40</v>
      </c>
      <c r="AB11" s="15" t="s">
        <v>40</v>
      </c>
      <c r="AC11" s="15" t="s">
        <v>36</v>
      </c>
      <c r="AD11" s="15" t="s">
        <v>36</v>
      </c>
      <c r="AE11" s="15" t="s">
        <v>36</v>
      </c>
      <c r="AF11" s="15" t="s">
        <v>37</v>
      </c>
      <c r="AG11" s="15" t="s">
        <v>36</v>
      </c>
      <c r="AH11" s="15"/>
      <c r="AI11" s="16">
        <f t="shared" si="1"/>
        <v>23</v>
      </c>
      <c r="AJ11" s="15">
        <f t="shared" si="2"/>
        <v>5</v>
      </c>
      <c r="AK11" s="15">
        <f t="shared" si="3"/>
        <v>0</v>
      </c>
      <c r="AL11" s="15">
        <f t="shared" si="4"/>
        <v>0</v>
      </c>
      <c r="AM11" s="15">
        <f t="shared" si="5"/>
        <v>2</v>
      </c>
      <c r="AN11" s="15">
        <f t="shared" si="6"/>
        <v>0</v>
      </c>
      <c r="AO11" s="15">
        <f t="shared" si="7"/>
        <v>0</v>
      </c>
      <c r="AP11" s="15">
        <f t="shared" si="8"/>
        <v>0</v>
      </c>
      <c r="AQ11" s="15">
        <f>IF($A11="","",SUMPRODUCT(COUNTIF($D11:$AH11,{"Ç","HT","RT","Yİ","Üİ","R","D","Mİ"})))</f>
        <v>30</v>
      </c>
      <c r="AR11" s="15">
        <f t="shared" si="9"/>
        <v>0</v>
      </c>
      <c r="AS11" s="15">
        <f t="shared" si="10"/>
        <v>2</v>
      </c>
      <c r="AT11" s="17">
        <f>IF($A11="","",'Örnek - Saat'!$AI11)</f>
        <v>172.5</v>
      </c>
      <c r="AU11" s="18">
        <f>IF($A11="","",'Örnek - Saat'!$AP11)</f>
        <v>0</v>
      </c>
    </row>
    <row r="12" spans="1:47" x14ac:dyDescent="0.2">
      <c r="A12" s="13" t="s">
        <v>59</v>
      </c>
      <c r="B12" s="13" t="s">
        <v>60</v>
      </c>
      <c r="C12" s="14">
        <v>46342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 t="s">
        <v>36</v>
      </c>
      <c r="T12" s="15" t="s">
        <v>36</v>
      </c>
      <c r="U12" s="15" t="s">
        <v>36</v>
      </c>
      <c r="V12" s="15" t="s">
        <v>36</v>
      </c>
      <c r="W12" s="15" t="s">
        <v>36</v>
      </c>
      <c r="X12" s="15" t="s">
        <v>36</v>
      </c>
      <c r="Y12" s="15" t="s">
        <v>37</v>
      </c>
      <c r="Z12" s="15" t="s">
        <v>36</v>
      </c>
      <c r="AA12" s="15" t="s">
        <v>36</v>
      </c>
      <c r="AB12" s="15" t="s">
        <v>36</v>
      </c>
      <c r="AC12" s="15" t="s">
        <v>36</v>
      </c>
      <c r="AD12" s="15" t="s">
        <v>36</v>
      </c>
      <c r="AE12" s="15" t="s">
        <v>36</v>
      </c>
      <c r="AF12" s="15" t="s">
        <v>37</v>
      </c>
      <c r="AG12" s="15" t="s">
        <v>36</v>
      </c>
      <c r="AH12" s="15"/>
      <c r="AI12" s="16">
        <f t="shared" si="1"/>
        <v>13</v>
      </c>
      <c r="AJ12" s="15">
        <f t="shared" si="2"/>
        <v>2</v>
      </c>
      <c r="AK12" s="15">
        <f t="shared" si="3"/>
        <v>0</v>
      </c>
      <c r="AL12" s="15">
        <f t="shared" si="4"/>
        <v>0</v>
      </c>
      <c r="AM12" s="15">
        <f t="shared" si="5"/>
        <v>0</v>
      </c>
      <c r="AN12" s="15">
        <f t="shared" si="6"/>
        <v>0</v>
      </c>
      <c r="AO12" s="15">
        <f t="shared" si="7"/>
        <v>0</v>
      </c>
      <c r="AP12" s="15">
        <f t="shared" si="8"/>
        <v>0</v>
      </c>
      <c r="AQ12" s="15">
        <f>IF($A12="","",SUMPRODUCT(COUNTIF($D12:$AH12,{"Ç","HT","RT","Yİ","Üİ","R","D","Mİ"})))</f>
        <v>15</v>
      </c>
      <c r="AR12" s="15">
        <f t="shared" si="9"/>
        <v>0</v>
      </c>
      <c r="AS12" s="15">
        <f t="shared" si="10"/>
        <v>0</v>
      </c>
      <c r="AT12" s="17">
        <f>IF($A12="","",'Örnek - Saat'!$AI12)</f>
        <v>97.5</v>
      </c>
      <c r="AU12" s="18">
        <f>IF($A12="","",'Örnek - Saat'!$AP12)</f>
        <v>0</v>
      </c>
    </row>
    <row r="13" spans="1:47" x14ac:dyDescent="0.2">
      <c r="A13" s="13"/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6" t="str">
        <f t="shared" si="1"/>
        <v/>
      </c>
      <c r="AJ13" s="15" t="str">
        <f t="shared" si="2"/>
        <v/>
      </c>
      <c r="AK13" s="15" t="str">
        <f t="shared" si="3"/>
        <v/>
      </c>
      <c r="AL13" s="15" t="str">
        <f t="shared" si="4"/>
        <v/>
      </c>
      <c r="AM13" s="15" t="str">
        <f t="shared" si="5"/>
        <v/>
      </c>
      <c r="AN13" s="15" t="str">
        <f t="shared" si="6"/>
        <v/>
      </c>
      <c r="AO13" s="15" t="str">
        <f t="shared" si="7"/>
        <v/>
      </c>
      <c r="AP13" s="15" t="str">
        <f t="shared" si="8"/>
        <v/>
      </c>
      <c r="AQ13" s="15" t="str">
        <f>IF($A13="","",SUMPRODUCT(COUNTIF($D13:$AH13,{"Ç","HT","RT","Yİ","Üİ","R","D","Mİ"})))</f>
        <v/>
      </c>
      <c r="AR13" s="15" t="str">
        <f t="shared" si="9"/>
        <v/>
      </c>
      <c r="AS13" s="15" t="str">
        <f t="shared" si="10"/>
        <v/>
      </c>
      <c r="AT13" s="17" t="str">
        <f>IF($A13="","",'Örnek - Saat'!$AI13)</f>
        <v/>
      </c>
      <c r="AU13" s="18" t="str">
        <f>IF($A13="","",'Örnek - Saat'!$AP13)</f>
        <v/>
      </c>
    </row>
    <row r="14" spans="1:47" x14ac:dyDescent="0.2">
      <c r="A14" s="13"/>
      <c r="B14" s="13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6" t="str">
        <f t="shared" si="1"/>
        <v/>
      </c>
      <c r="AJ14" s="15" t="str">
        <f t="shared" si="2"/>
        <v/>
      </c>
      <c r="AK14" s="15" t="str">
        <f t="shared" si="3"/>
        <v/>
      </c>
      <c r="AL14" s="15" t="str">
        <f t="shared" si="4"/>
        <v/>
      </c>
      <c r="AM14" s="15" t="str">
        <f t="shared" si="5"/>
        <v/>
      </c>
      <c r="AN14" s="15" t="str">
        <f t="shared" si="6"/>
        <v/>
      </c>
      <c r="AO14" s="15" t="str">
        <f t="shared" si="7"/>
        <v/>
      </c>
      <c r="AP14" s="15" t="str">
        <f t="shared" si="8"/>
        <v/>
      </c>
      <c r="AQ14" s="15" t="str">
        <f>IF($A14="","",SUMPRODUCT(COUNTIF($D14:$AH14,{"Ç","HT","RT","Yİ","Üİ","R","D","Mİ"})))</f>
        <v/>
      </c>
      <c r="AR14" s="15" t="str">
        <f t="shared" si="9"/>
        <v/>
      </c>
      <c r="AS14" s="15" t="str">
        <f t="shared" si="10"/>
        <v/>
      </c>
      <c r="AT14" s="17" t="str">
        <f>IF($A14="","",'Örnek - Saat'!$AI14)</f>
        <v/>
      </c>
      <c r="AU14" s="18" t="str">
        <f>IF($A14="","",'Örnek - Saat'!$AP14)</f>
        <v/>
      </c>
    </row>
    <row r="15" spans="1:47" x14ac:dyDescent="0.2">
      <c r="A15" s="13"/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6" t="str">
        <f t="shared" si="1"/>
        <v/>
      </c>
      <c r="AJ15" s="15" t="str">
        <f t="shared" si="2"/>
        <v/>
      </c>
      <c r="AK15" s="15" t="str">
        <f t="shared" si="3"/>
        <v/>
      </c>
      <c r="AL15" s="15" t="str">
        <f t="shared" si="4"/>
        <v/>
      </c>
      <c r="AM15" s="15" t="str">
        <f t="shared" si="5"/>
        <v/>
      </c>
      <c r="AN15" s="15" t="str">
        <f t="shared" si="6"/>
        <v/>
      </c>
      <c r="AO15" s="15" t="str">
        <f t="shared" si="7"/>
        <v/>
      </c>
      <c r="AP15" s="15" t="str">
        <f t="shared" si="8"/>
        <v/>
      </c>
      <c r="AQ15" s="15" t="str">
        <f>IF($A15="","",SUMPRODUCT(COUNTIF($D15:$AH15,{"Ç","HT","RT","Yİ","Üİ","R","D","Mİ"})))</f>
        <v/>
      </c>
      <c r="AR15" s="15" t="str">
        <f t="shared" si="9"/>
        <v/>
      </c>
      <c r="AS15" s="15" t="str">
        <f t="shared" si="10"/>
        <v/>
      </c>
      <c r="AT15" s="17" t="str">
        <f>IF($A15="","",'Örnek - Saat'!$AI15)</f>
        <v/>
      </c>
      <c r="AU15" s="18" t="str">
        <f>IF($A15="","",'Örnek - Saat'!$AP15)</f>
        <v/>
      </c>
    </row>
    <row r="16" spans="1:47" x14ac:dyDescent="0.2">
      <c r="A16" s="13"/>
      <c r="B16" s="13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6" t="str">
        <f t="shared" si="1"/>
        <v/>
      </c>
      <c r="AJ16" s="15" t="str">
        <f t="shared" si="2"/>
        <v/>
      </c>
      <c r="AK16" s="15" t="str">
        <f t="shared" si="3"/>
        <v/>
      </c>
      <c r="AL16" s="15" t="str">
        <f t="shared" si="4"/>
        <v/>
      </c>
      <c r="AM16" s="15" t="str">
        <f t="shared" si="5"/>
        <v/>
      </c>
      <c r="AN16" s="15" t="str">
        <f t="shared" si="6"/>
        <v/>
      </c>
      <c r="AO16" s="15" t="str">
        <f t="shared" si="7"/>
        <v/>
      </c>
      <c r="AP16" s="15" t="str">
        <f t="shared" si="8"/>
        <v/>
      </c>
      <c r="AQ16" s="15" t="str">
        <f>IF($A16="","",SUMPRODUCT(COUNTIF($D16:$AH16,{"Ç","HT","RT","Yİ","Üİ","R","D","Mİ"})))</f>
        <v/>
      </c>
      <c r="AR16" s="15" t="str">
        <f t="shared" si="9"/>
        <v/>
      </c>
      <c r="AS16" s="15" t="str">
        <f t="shared" si="10"/>
        <v/>
      </c>
      <c r="AT16" s="17" t="str">
        <f>IF($A16="","",'Örnek - Saat'!$AI16)</f>
        <v/>
      </c>
      <c r="AU16" s="18" t="str">
        <f>IF($A16="","",'Örnek - Saat'!$AP16)</f>
        <v/>
      </c>
    </row>
    <row r="17" spans="1:47" x14ac:dyDescent="0.2">
      <c r="A17" s="13"/>
      <c r="B17" s="13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6" t="str">
        <f t="shared" si="1"/>
        <v/>
      </c>
      <c r="AJ17" s="15" t="str">
        <f t="shared" si="2"/>
        <v/>
      </c>
      <c r="AK17" s="15" t="str">
        <f t="shared" si="3"/>
        <v/>
      </c>
      <c r="AL17" s="15" t="str">
        <f t="shared" si="4"/>
        <v/>
      </c>
      <c r="AM17" s="15" t="str">
        <f t="shared" si="5"/>
        <v/>
      </c>
      <c r="AN17" s="15" t="str">
        <f t="shared" si="6"/>
        <v/>
      </c>
      <c r="AO17" s="15" t="str">
        <f t="shared" si="7"/>
        <v/>
      </c>
      <c r="AP17" s="15" t="str">
        <f t="shared" si="8"/>
        <v/>
      </c>
      <c r="AQ17" s="15" t="str">
        <f>IF($A17="","",SUMPRODUCT(COUNTIF($D17:$AH17,{"Ç","HT","RT","Yİ","Üİ","R","D","Mİ"})))</f>
        <v/>
      </c>
      <c r="AR17" s="15" t="str">
        <f t="shared" si="9"/>
        <v/>
      </c>
      <c r="AS17" s="15" t="str">
        <f t="shared" si="10"/>
        <v/>
      </c>
      <c r="AT17" s="17" t="str">
        <f>IF($A17="","",'Örnek - Saat'!$AI17)</f>
        <v/>
      </c>
      <c r="AU17" s="18" t="str">
        <f>IF($A17="","",'Örnek - Saat'!$AP17)</f>
        <v/>
      </c>
    </row>
    <row r="18" spans="1:47" x14ac:dyDescent="0.2">
      <c r="A18" s="13"/>
      <c r="B18" s="13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6" t="str">
        <f t="shared" si="1"/>
        <v/>
      </c>
      <c r="AJ18" s="15" t="str">
        <f t="shared" si="2"/>
        <v/>
      </c>
      <c r="AK18" s="15" t="str">
        <f t="shared" si="3"/>
        <v/>
      </c>
      <c r="AL18" s="15" t="str">
        <f t="shared" si="4"/>
        <v/>
      </c>
      <c r="AM18" s="15" t="str">
        <f t="shared" si="5"/>
        <v/>
      </c>
      <c r="AN18" s="15" t="str">
        <f t="shared" si="6"/>
        <v/>
      </c>
      <c r="AO18" s="15" t="str">
        <f t="shared" si="7"/>
        <v/>
      </c>
      <c r="AP18" s="15" t="str">
        <f t="shared" si="8"/>
        <v/>
      </c>
      <c r="AQ18" s="15" t="str">
        <f>IF($A18="","",SUMPRODUCT(COUNTIF($D18:$AH18,{"Ç","HT","RT","Yİ","Üİ","R","D","Mİ"})))</f>
        <v/>
      </c>
      <c r="AR18" s="15" t="str">
        <f t="shared" si="9"/>
        <v/>
      </c>
      <c r="AS18" s="15" t="str">
        <f t="shared" si="10"/>
        <v/>
      </c>
      <c r="AT18" s="17" t="str">
        <f>IF($A18="","",'Örnek - Saat'!$AI18)</f>
        <v/>
      </c>
      <c r="AU18" s="18" t="str">
        <f>IF($A18="","",'Örnek - Saat'!$AP18)</f>
        <v/>
      </c>
    </row>
    <row r="19" spans="1:47" x14ac:dyDescent="0.2">
      <c r="A19" s="13"/>
      <c r="B19" s="13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6" t="str">
        <f t="shared" si="1"/>
        <v/>
      </c>
      <c r="AJ19" s="15" t="str">
        <f t="shared" si="2"/>
        <v/>
      </c>
      <c r="AK19" s="15" t="str">
        <f t="shared" si="3"/>
        <v/>
      </c>
      <c r="AL19" s="15" t="str">
        <f t="shared" si="4"/>
        <v/>
      </c>
      <c r="AM19" s="15" t="str">
        <f t="shared" si="5"/>
        <v/>
      </c>
      <c r="AN19" s="15" t="str">
        <f t="shared" si="6"/>
        <v/>
      </c>
      <c r="AO19" s="15" t="str">
        <f t="shared" si="7"/>
        <v/>
      </c>
      <c r="AP19" s="15" t="str">
        <f t="shared" si="8"/>
        <v/>
      </c>
      <c r="AQ19" s="15" t="str">
        <f>IF($A19="","",SUMPRODUCT(COUNTIF($D19:$AH19,{"Ç","HT","RT","Yİ","Üİ","R","D","Mİ"})))</f>
        <v/>
      </c>
      <c r="AR19" s="15" t="str">
        <f t="shared" si="9"/>
        <v/>
      </c>
      <c r="AS19" s="15" t="str">
        <f t="shared" si="10"/>
        <v/>
      </c>
      <c r="AT19" s="17" t="str">
        <f>IF($A19="","",'Örnek - Saat'!$AI19)</f>
        <v/>
      </c>
      <c r="AU19" s="18" t="str">
        <f>IF($A19="","",'Örnek - Saat'!$AP19)</f>
        <v/>
      </c>
    </row>
    <row r="20" spans="1:47" x14ac:dyDescent="0.2">
      <c r="A20" s="13"/>
      <c r="B20" s="13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6" t="str">
        <f t="shared" si="1"/>
        <v/>
      </c>
      <c r="AJ20" s="15" t="str">
        <f t="shared" si="2"/>
        <v/>
      </c>
      <c r="AK20" s="15" t="str">
        <f t="shared" si="3"/>
        <v/>
      </c>
      <c r="AL20" s="15" t="str">
        <f t="shared" si="4"/>
        <v/>
      </c>
      <c r="AM20" s="15" t="str">
        <f t="shared" si="5"/>
        <v/>
      </c>
      <c r="AN20" s="15" t="str">
        <f t="shared" si="6"/>
        <v/>
      </c>
      <c r="AO20" s="15" t="str">
        <f t="shared" si="7"/>
        <v/>
      </c>
      <c r="AP20" s="15" t="str">
        <f t="shared" si="8"/>
        <v/>
      </c>
      <c r="AQ20" s="15" t="str">
        <f>IF($A20="","",SUMPRODUCT(COUNTIF($D20:$AH20,{"Ç","HT","RT","Yİ","Üİ","R","D","Mİ"})))</f>
        <v/>
      </c>
      <c r="AR20" s="15" t="str">
        <f t="shared" si="9"/>
        <v/>
      </c>
      <c r="AS20" s="15" t="str">
        <f t="shared" si="10"/>
        <v/>
      </c>
      <c r="AT20" s="17" t="str">
        <f>IF($A20="","",'Örnek - Saat'!$AI20)</f>
        <v/>
      </c>
      <c r="AU20" s="18" t="str">
        <f>IF($A20="","",'Örnek - Saat'!$AP20)</f>
        <v/>
      </c>
    </row>
    <row r="21" spans="1:47" x14ac:dyDescent="0.2">
      <c r="A21" s="13"/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 t="str">
        <f t="shared" si="1"/>
        <v/>
      </c>
      <c r="AJ21" s="15" t="str">
        <f t="shared" si="2"/>
        <v/>
      </c>
      <c r="AK21" s="15" t="str">
        <f t="shared" si="3"/>
        <v/>
      </c>
      <c r="AL21" s="15" t="str">
        <f t="shared" si="4"/>
        <v/>
      </c>
      <c r="AM21" s="15" t="str">
        <f t="shared" si="5"/>
        <v/>
      </c>
      <c r="AN21" s="15" t="str">
        <f t="shared" si="6"/>
        <v/>
      </c>
      <c r="AO21" s="15" t="str">
        <f t="shared" si="7"/>
        <v/>
      </c>
      <c r="AP21" s="15" t="str">
        <f t="shared" si="8"/>
        <v/>
      </c>
      <c r="AQ21" s="15" t="str">
        <f>IF($A21="","",SUMPRODUCT(COUNTIF($D21:$AH21,{"Ç","HT","RT","Yİ","Üİ","R","D","Mİ"})))</f>
        <v/>
      </c>
      <c r="AR21" s="15" t="str">
        <f t="shared" si="9"/>
        <v/>
      </c>
      <c r="AS21" s="15" t="str">
        <f t="shared" si="10"/>
        <v/>
      </c>
      <c r="AT21" s="17" t="str">
        <f>IF($A21="","",'Örnek - Saat'!$AI21)</f>
        <v/>
      </c>
      <c r="AU21" s="18" t="str">
        <f>IF($A21="","",'Örnek - Saat'!$AP21)</f>
        <v/>
      </c>
    </row>
    <row r="22" spans="1:47" x14ac:dyDescent="0.2">
      <c r="A22" s="13"/>
      <c r="B22" s="13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6" t="str">
        <f t="shared" si="1"/>
        <v/>
      </c>
      <c r="AJ22" s="15" t="str">
        <f t="shared" si="2"/>
        <v/>
      </c>
      <c r="AK22" s="15" t="str">
        <f t="shared" si="3"/>
        <v/>
      </c>
      <c r="AL22" s="15" t="str">
        <f t="shared" si="4"/>
        <v/>
      </c>
      <c r="AM22" s="15" t="str">
        <f t="shared" si="5"/>
        <v/>
      </c>
      <c r="AN22" s="15" t="str">
        <f t="shared" si="6"/>
        <v/>
      </c>
      <c r="AO22" s="15" t="str">
        <f t="shared" si="7"/>
        <v/>
      </c>
      <c r="AP22" s="15" t="str">
        <f t="shared" si="8"/>
        <v/>
      </c>
      <c r="AQ22" s="15" t="str">
        <f>IF($A22="","",SUMPRODUCT(COUNTIF($D22:$AH22,{"Ç","HT","RT","Yİ","Üİ","R","D","Mİ"})))</f>
        <v/>
      </c>
      <c r="AR22" s="15" t="str">
        <f t="shared" si="9"/>
        <v/>
      </c>
      <c r="AS22" s="15" t="str">
        <f t="shared" si="10"/>
        <v/>
      </c>
      <c r="AT22" s="17" t="str">
        <f>IF($A22="","",'Örnek - Saat'!$AI22)</f>
        <v/>
      </c>
      <c r="AU22" s="18" t="str">
        <f>IF($A22="","",'Örnek - Saat'!$AP22)</f>
        <v/>
      </c>
    </row>
    <row r="23" spans="1:47" x14ac:dyDescent="0.2">
      <c r="A23" s="13"/>
      <c r="B23" s="13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6" t="str">
        <f t="shared" si="1"/>
        <v/>
      </c>
      <c r="AJ23" s="15" t="str">
        <f t="shared" si="2"/>
        <v/>
      </c>
      <c r="AK23" s="15" t="str">
        <f t="shared" si="3"/>
        <v/>
      </c>
      <c r="AL23" s="15" t="str">
        <f t="shared" si="4"/>
        <v/>
      </c>
      <c r="AM23" s="15" t="str">
        <f t="shared" si="5"/>
        <v/>
      </c>
      <c r="AN23" s="15" t="str">
        <f t="shared" si="6"/>
        <v/>
      </c>
      <c r="AO23" s="15" t="str">
        <f t="shared" si="7"/>
        <v/>
      </c>
      <c r="AP23" s="15" t="str">
        <f t="shared" si="8"/>
        <v/>
      </c>
      <c r="AQ23" s="15" t="str">
        <f>IF($A23="","",SUMPRODUCT(COUNTIF($D23:$AH23,{"Ç","HT","RT","Yİ","Üİ","R","D","Mİ"})))</f>
        <v/>
      </c>
      <c r="AR23" s="15" t="str">
        <f t="shared" si="9"/>
        <v/>
      </c>
      <c r="AS23" s="15" t="str">
        <f t="shared" si="10"/>
        <v/>
      </c>
      <c r="AT23" s="17" t="str">
        <f>IF($A23="","",'Örnek - Saat'!$AI23)</f>
        <v/>
      </c>
      <c r="AU23" s="18" t="str">
        <f>IF($A23="","",'Örnek - Saat'!$AP23)</f>
        <v/>
      </c>
    </row>
    <row r="24" spans="1:47" x14ac:dyDescent="0.2">
      <c r="A24" s="13"/>
      <c r="B24" s="13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 t="str">
        <f t="shared" si="1"/>
        <v/>
      </c>
      <c r="AJ24" s="15" t="str">
        <f t="shared" si="2"/>
        <v/>
      </c>
      <c r="AK24" s="15" t="str">
        <f t="shared" si="3"/>
        <v/>
      </c>
      <c r="AL24" s="15" t="str">
        <f t="shared" si="4"/>
        <v/>
      </c>
      <c r="AM24" s="15" t="str">
        <f t="shared" si="5"/>
        <v/>
      </c>
      <c r="AN24" s="15" t="str">
        <f t="shared" si="6"/>
        <v/>
      </c>
      <c r="AO24" s="15" t="str">
        <f t="shared" si="7"/>
        <v/>
      </c>
      <c r="AP24" s="15" t="str">
        <f t="shared" si="8"/>
        <v/>
      </c>
      <c r="AQ24" s="15" t="str">
        <f>IF($A24="","",SUMPRODUCT(COUNTIF($D24:$AH24,{"Ç","HT","RT","Yİ","Üİ","R","D","Mİ"})))</f>
        <v/>
      </c>
      <c r="AR24" s="15" t="str">
        <f t="shared" si="9"/>
        <v/>
      </c>
      <c r="AS24" s="15" t="str">
        <f t="shared" si="10"/>
        <v/>
      </c>
      <c r="AT24" s="17" t="str">
        <f>IF($A24="","",'Örnek - Saat'!$AI24)</f>
        <v/>
      </c>
      <c r="AU24" s="18" t="str">
        <f>IF($A24="","",'Örnek - Saat'!$AP24)</f>
        <v/>
      </c>
    </row>
    <row r="25" spans="1:47" x14ac:dyDescent="0.2">
      <c r="A25" s="13"/>
      <c r="B25" s="13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 t="str">
        <f t="shared" si="1"/>
        <v/>
      </c>
      <c r="AJ25" s="15" t="str">
        <f t="shared" si="2"/>
        <v/>
      </c>
      <c r="AK25" s="15" t="str">
        <f t="shared" si="3"/>
        <v/>
      </c>
      <c r="AL25" s="15" t="str">
        <f t="shared" si="4"/>
        <v/>
      </c>
      <c r="AM25" s="15" t="str">
        <f t="shared" si="5"/>
        <v/>
      </c>
      <c r="AN25" s="15" t="str">
        <f t="shared" si="6"/>
        <v/>
      </c>
      <c r="AO25" s="15" t="str">
        <f t="shared" si="7"/>
        <v/>
      </c>
      <c r="AP25" s="15" t="str">
        <f t="shared" si="8"/>
        <v/>
      </c>
      <c r="AQ25" s="15" t="str">
        <f>IF($A25="","",SUMPRODUCT(COUNTIF($D25:$AH25,{"Ç","HT","RT","Yİ","Üİ","R","D","Mİ"})))</f>
        <v/>
      </c>
      <c r="AR25" s="15" t="str">
        <f t="shared" si="9"/>
        <v/>
      </c>
      <c r="AS25" s="15" t="str">
        <f t="shared" si="10"/>
        <v/>
      </c>
      <c r="AT25" s="17" t="str">
        <f>IF($A25="","",'Örnek - Saat'!$AI25)</f>
        <v/>
      </c>
      <c r="AU25" s="18" t="str">
        <f>IF($A25="","",'Örnek - Saat'!$AP25)</f>
        <v/>
      </c>
    </row>
    <row r="26" spans="1:47" x14ac:dyDescent="0.2">
      <c r="A26" s="13"/>
      <c r="B26" s="13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 t="str">
        <f t="shared" si="1"/>
        <v/>
      </c>
      <c r="AJ26" s="15" t="str">
        <f t="shared" si="2"/>
        <v/>
      </c>
      <c r="AK26" s="15" t="str">
        <f t="shared" si="3"/>
        <v/>
      </c>
      <c r="AL26" s="15" t="str">
        <f t="shared" si="4"/>
        <v/>
      </c>
      <c r="AM26" s="15" t="str">
        <f t="shared" si="5"/>
        <v/>
      </c>
      <c r="AN26" s="15" t="str">
        <f t="shared" si="6"/>
        <v/>
      </c>
      <c r="AO26" s="15" t="str">
        <f t="shared" si="7"/>
        <v/>
      </c>
      <c r="AP26" s="15" t="str">
        <f t="shared" si="8"/>
        <v/>
      </c>
      <c r="AQ26" s="15" t="str">
        <f>IF($A26="","",SUMPRODUCT(COUNTIF($D26:$AH26,{"Ç","HT","RT","Yİ","Üİ","R","D","Mİ"})))</f>
        <v/>
      </c>
      <c r="AR26" s="15" t="str">
        <f t="shared" si="9"/>
        <v/>
      </c>
      <c r="AS26" s="15" t="str">
        <f t="shared" si="10"/>
        <v/>
      </c>
      <c r="AT26" s="17" t="str">
        <f>IF($A26="","",'Örnek - Saat'!$AI26)</f>
        <v/>
      </c>
      <c r="AU26" s="18" t="str">
        <f>IF($A26="","",'Örnek - Saat'!$AP26)</f>
        <v/>
      </c>
    </row>
    <row r="27" spans="1:47" x14ac:dyDescent="0.2">
      <c r="A27" s="13"/>
      <c r="B27" s="13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 t="str">
        <f t="shared" si="1"/>
        <v/>
      </c>
      <c r="AJ27" s="15" t="str">
        <f t="shared" si="2"/>
        <v/>
      </c>
      <c r="AK27" s="15" t="str">
        <f t="shared" si="3"/>
        <v/>
      </c>
      <c r="AL27" s="15" t="str">
        <f t="shared" si="4"/>
        <v/>
      </c>
      <c r="AM27" s="15" t="str">
        <f t="shared" si="5"/>
        <v/>
      </c>
      <c r="AN27" s="15" t="str">
        <f t="shared" si="6"/>
        <v/>
      </c>
      <c r="AO27" s="15" t="str">
        <f t="shared" si="7"/>
        <v/>
      </c>
      <c r="AP27" s="15" t="str">
        <f t="shared" si="8"/>
        <v/>
      </c>
      <c r="AQ27" s="15" t="str">
        <f>IF($A27="","",SUMPRODUCT(COUNTIF($D27:$AH27,{"Ç","HT","RT","Yİ","Üİ","R","D","Mİ"})))</f>
        <v/>
      </c>
      <c r="AR27" s="15" t="str">
        <f t="shared" si="9"/>
        <v/>
      </c>
      <c r="AS27" s="15" t="str">
        <f t="shared" si="10"/>
        <v/>
      </c>
      <c r="AT27" s="17" t="str">
        <f>IF($A27="","",'Örnek - Saat'!$AI27)</f>
        <v/>
      </c>
      <c r="AU27" s="18" t="str">
        <f>IF($A27="","",'Örnek - Saat'!$AP27)</f>
        <v/>
      </c>
    </row>
    <row r="28" spans="1:47" x14ac:dyDescent="0.2">
      <c r="A28" s="13"/>
      <c r="B28" s="13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6" t="str">
        <f t="shared" si="1"/>
        <v/>
      </c>
      <c r="AJ28" s="15" t="str">
        <f t="shared" si="2"/>
        <v/>
      </c>
      <c r="AK28" s="15" t="str">
        <f t="shared" si="3"/>
        <v/>
      </c>
      <c r="AL28" s="15" t="str">
        <f t="shared" si="4"/>
        <v/>
      </c>
      <c r="AM28" s="15" t="str">
        <f t="shared" si="5"/>
        <v/>
      </c>
      <c r="AN28" s="15" t="str">
        <f t="shared" si="6"/>
        <v/>
      </c>
      <c r="AO28" s="15" t="str">
        <f t="shared" si="7"/>
        <v/>
      </c>
      <c r="AP28" s="15" t="str">
        <f t="shared" si="8"/>
        <v/>
      </c>
      <c r="AQ28" s="15" t="str">
        <f>IF($A28="","",SUMPRODUCT(COUNTIF($D28:$AH28,{"Ç","HT","RT","Yİ","Üİ","R","D","Mİ"})))</f>
        <v/>
      </c>
      <c r="AR28" s="15" t="str">
        <f t="shared" si="9"/>
        <v/>
      </c>
      <c r="AS28" s="15" t="str">
        <f t="shared" si="10"/>
        <v/>
      </c>
      <c r="AT28" s="17" t="str">
        <f>IF($A28="","",'Örnek - Saat'!$AI28)</f>
        <v/>
      </c>
      <c r="AU28" s="18" t="str">
        <f>IF($A28="","",'Örnek - Saat'!$AP28)</f>
        <v/>
      </c>
    </row>
    <row r="29" spans="1:47" x14ac:dyDescent="0.2">
      <c r="A29" s="13"/>
      <c r="B29" s="13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 t="str">
        <f t="shared" si="1"/>
        <v/>
      </c>
      <c r="AJ29" s="15" t="str">
        <f t="shared" si="2"/>
        <v/>
      </c>
      <c r="AK29" s="15" t="str">
        <f t="shared" si="3"/>
        <v/>
      </c>
      <c r="AL29" s="15" t="str">
        <f t="shared" si="4"/>
        <v/>
      </c>
      <c r="AM29" s="15" t="str">
        <f t="shared" si="5"/>
        <v/>
      </c>
      <c r="AN29" s="15" t="str">
        <f t="shared" si="6"/>
        <v/>
      </c>
      <c r="AO29" s="15" t="str">
        <f t="shared" si="7"/>
        <v/>
      </c>
      <c r="AP29" s="15" t="str">
        <f t="shared" si="8"/>
        <v/>
      </c>
      <c r="AQ29" s="15" t="str">
        <f>IF($A29="","",SUMPRODUCT(COUNTIF($D29:$AH29,{"Ç","HT","RT","Yİ","Üİ","R","D","Mİ"})))</f>
        <v/>
      </c>
      <c r="AR29" s="15" t="str">
        <f t="shared" si="9"/>
        <v/>
      </c>
      <c r="AS29" s="15" t="str">
        <f t="shared" si="10"/>
        <v/>
      </c>
      <c r="AT29" s="17" t="str">
        <f>IF($A29="","",'Örnek - Saat'!$AI29)</f>
        <v/>
      </c>
      <c r="AU29" s="18" t="str">
        <f>IF($A29="","",'Örnek - Saat'!$AP29)</f>
        <v/>
      </c>
    </row>
    <row r="30" spans="1:47" x14ac:dyDescent="0.2">
      <c r="A30" s="13"/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6" t="str">
        <f t="shared" si="1"/>
        <v/>
      </c>
      <c r="AJ30" s="15" t="str">
        <f t="shared" si="2"/>
        <v/>
      </c>
      <c r="AK30" s="15" t="str">
        <f t="shared" si="3"/>
        <v/>
      </c>
      <c r="AL30" s="15" t="str">
        <f t="shared" si="4"/>
        <v/>
      </c>
      <c r="AM30" s="15" t="str">
        <f t="shared" si="5"/>
        <v/>
      </c>
      <c r="AN30" s="15" t="str">
        <f t="shared" si="6"/>
        <v/>
      </c>
      <c r="AO30" s="15" t="str">
        <f t="shared" si="7"/>
        <v/>
      </c>
      <c r="AP30" s="15" t="str">
        <f t="shared" si="8"/>
        <v/>
      </c>
      <c r="AQ30" s="15" t="str">
        <f>IF($A30="","",SUMPRODUCT(COUNTIF($D30:$AH30,{"Ç","HT","RT","Yİ","Üİ","R","D","Mİ"})))</f>
        <v/>
      </c>
      <c r="AR30" s="15" t="str">
        <f t="shared" si="9"/>
        <v/>
      </c>
      <c r="AS30" s="15" t="str">
        <f t="shared" si="10"/>
        <v/>
      </c>
      <c r="AT30" s="17" t="str">
        <f>IF($A30="","",'Örnek - Saat'!$AI30)</f>
        <v/>
      </c>
      <c r="AU30" s="18" t="str">
        <f>IF($A30="","",'Örnek - Saat'!$AP30)</f>
        <v/>
      </c>
    </row>
    <row r="31" spans="1:47" x14ac:dyDescent="0.2">
      <c r="A31" s="32" t="s">
        <v>61</v>
      </c>
      <c r="B31" s="25"/>
      <c r="C31" s="25"/>
      <c r="D31" s="19">
        <f t="shared" ref="D31:AH31" si="11">IF(D$4="","",COUNTIF(D$6:D$30,"Ç"))</f>
        <v>1</v>
      </c>
      <c r="E31" s="19">
        <f t="shared" si="11"/>
        <v>5</v>
      </c>
      <c r="F31" s="19">
        <f t="shared" si="11"/>
        <v>6</v>
      </c>
      <c r="G31" s="19">
        <f t="shared" si="11"/>
        <v>6</v>
      </c>
      <c r="H31" s="19">
        <f t="shared" si="11"/>
        <v>6</v>
      </c>
      <c r="I31" s="19">
        <f t="shared" si="11"/>
        <v>6</v>
      </c>
      <c r="J31" s="19">
        <f t="shared" si="11"/>
        <v>6</v>
      </c>
      <c r="K31" s="19">
        <f t="shared" si="11"/>
        <v>1</v>
      </c>
      <c r="L31" s="19">
        <f t="shared" si="11"/>
        <v>5</v>
      </c>
      <c r="M31" s="19">
        <f t="shared" si="11"/>
        <v>6</v>
      </c>
      <c r="N31" s="19">
        <f t="shared" si="11"/>
        <v>5</v>
      </c>
      <c r="O31" s="19">
        <f t="shared" si="11"/>
        <v>6</v>
      </c>
      <c r="P31" s="19">
        <f t="shared" si="11"/>
        <v>6</v>
      </c>
      <c r="Q31" s="19">
        <f t="shared" si="11"/>
        <v>6</v>
      </c>
      <c r="R31" s="19">
        <f t="shared" si="11"/>
        <v>1</v>
      </c>
      <c r="S31" s="19">
        <f t="shared" si="11"/>
        <v>6</v>
      </c>
      <c r="T31" s="19">
        <f t="shared" si="11"/>
        <v>6</v>
      </c>
      <c r="U31" s="19">
        <f t="shared" si="11"/>
        <v>6</v>
      </c>
      <c r="V31" s="19">
        <f t="shared" si="11"/>
        <v>6</v>
      </c>
      <c r="W31" s="19">
        <f t="shared" si="11"/>
        <v>6</v>
      </c>
      <c r="X31" s="19">
        <f t="shared" si="11"/>
        <v>7</v>
      </c>
      <c r="Y31" s="19">
        <f t="shared" si="11"/>
        <v>1</v>
      </c>
      <c r="Z31" s="19">
        <f t="shared" si="11"/>
        <v>6</v>
      </c>
      <c r="AA31" s="19">
        <f t="shared" si="11"/>
        <v>6</v>
      </c>
      <c r="AB31" s="19">
        <f t="shared" si="11"/>
        <v>6</v>
      </c>
      <c r="AC31" s="19">
        <f t="shared" si="11"/>
        <v>6</v>
      </c>
      <c r="AD31" s="19">
        <f t="shared" si="11"/>
        <v>6</v>
      </c>
      <c r="AE31" s="19">
        <f t="shared" si="11"/>
        <v>6</v>
      </c>
      <c r="AF31" s="19">
        <f t="shared" si="11"/>
        <v>1</v>
      </c>
      <c r="AG31" s="19">
        <f t="shared" si="11"/>
        <v>6</v>
      </c>
      <c r="AH31" s="19" t="str">
        <f t="shared" si="11"/>
        <v/>
      </c>
    </row>
    <row r="33" spans="1:47" x14ac:dyDescent="0.2">
      <c r="A33" s="4" t="s">
        <v>10</v>
      </c>
    </row>
    <row r="34" spans="1:47" x14ac:dyDescent="0.2">
      <c r="A34" s="20" t="s">
        <v>11</v>
      </c>
      <c r="D34" s="20" t="s">
        <v>12</v>
      </c>
      <c r="L34" s="20" t="s">
        <v>13</v>
      </c>
      <c r="T34" s="20" t="s">
        <v>14</v>
      </c>
    </row>
    <row r="35" spans="1:47" x14ac:dyDescent="0.2">
      <c r="A35" s="20" t="s">
        <v>15</v>
      </c>
      <c r="D35" s="20" t="s">
        <v>16</v>
      </c>
      <c r="L35" s="20" t="s">
        <v>17</v>
      </c>
      <c r="T35" s="20" t="s">
        <v>18</v>
      </c>
    </row>
    <row r="37" spans="1:47" ht="40" customHeight="1" x14ac:dyDescent="0.2">
      <c r="A37" s="33" t="s">
        <v>62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</row>
    <row r="38" spans="1:47" x14ac:dyDescent="0.2">
      <c r="A38" s="24" t="s">
        <v>63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</row>
    <row r="40" spans="1:47" x14ac:dyDescent="0.2">
      <c r="A40" s="31" t="s">
        <v>26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</sheetData>
  <mergeCells count="24">
    <mergeCell ref="H1:AU1"/>
    <mergeCell ref="AJ4:AJ5"/>
    <mergeCell ref="AL4:AL5"/>
    <mergeCell ref="B4:B5"/>
    <mergeCell ref="AP4:AP5"/>
    <mergeCell ref="AS4:AS5"/>
    <mergeCell ref="AK4:AK5"/>
    <mergeCell ref="D3:AU3"/>
    <mergeCell ref="A38:AU38"/>
    <mergeCell ref="C4:C5"/>
    <mergeCell ref="AN4:AN5"/>
    <mergeCell ref="I2:V2"/>
    <mergeCell ref="A40:AU40"/>
    <mergeCell ref="D2:H2"/>
    <mergeCell ref="AR4:AR5"/>
    <mergeCell ref="AT4:AT5"/>
    <mergeCell ref="AI4:AI5"/>
    <mergeCell ref="AQ4:AQ5"/>
    <mergeCell ref="AM4:AM5"/>
    <mergeCell ref="AO4:AO5"/>
    <mergeCell ref="A4:A5"/>
    <mergeCell ref="A31:C31"/>
    <mergeCell ref="A37:AU37"/>
    <mergeCell ref="AU4:AU5"/>
  </mergeCells>
  <conditionalFormatting sqref="D4:AH5">
    <cfRule type="expression" dxfId="25" priority="10">
      <formula>AND(D$4&lt;&gt;"",WEEKDAY(DATE($B$3,$B$2,D$4),2)&gt;5)</formula>
    </cfRule>
  </conditionalFormatting>
  <conditionalFormatting sqref="D6:AH30">
    <cfRule type="expression" dxfId="24" priority="2">
      <formula>D6="Ç"</formula>
    </cfRule>
    <cfRule type="expression" dxfId="23" priority="3">
      <formula>D6="HT"</formula>
    </cfRule>
    <cfRule type="expression" dxfId="22" priority="4">
      <formula>D6="RT"</formula>
    </cfRule>
    <cfRule type="expression" dxfId="21" priority="5">
      <formula>D6="Yİ"</formula>
    </cfRule>
    <cfRule type="expression" dxfId="20" priority="6">
      <formula>D6="Üİ"</formula>
    </cfRule>
    <cfRule type="expression" dxfId="19" priority="7">
      <formula>D6="R"</formula>
    </cfRule>
    <cfRule type="expression" dxfId="18" priority="8">
      <formula>D6="D"</formula>
    </cfRule>
    <cfRule type="expression" dxfId="17" priority="9">
      <formula>D6="Mİ"</formula>
    </cfRule>
  </conditionalFormatting>
  <conditionalFormatting sqref="J6:AH30">
    <cfRule type="expression" dxfId="16" priority="1" stopIfTrue="1">
      <formula>COUNTIF(D6:J6,"Ç")=7</formula>
    </cfRule>
  </conditionalFormatting>
  <conditionalFormatting sqref="AR6:AR30">
    <cfRule type="expression" dxfId="15" priority="11">
      <formula>AND(AR6&lt;&gt;"",AR6&gt;0)</formula>
    </cfRule>
  </conditionalFormatting>
  <dataValidations count="4">
    <dataValidation type="list" sqref="B2" xr:uid="{00000000-0002-0000-0100-000000000000}">
      <formula1>"1,2,3,4,5,6,7,8,9,10,11,12"</formula1>
    </dataValidation>
    <dataValidation type="whole" sqref="B3" xr:uid="{00000000-0002-0000-0100-000001000000}">
      <formula1>2020</formula1>
      <formula2>2100</formula2>
    </dataValidation>
    <dataValidation type="list" errorStyle="warning" allowBlank="1" error="Kod listesinden seçin: Ç, HT, RT, Yİ, Üİ, R, D, Mİ" sqref="D6:AH30" xr:uid="{00000000-0002-0000-0100-000002000000}">
      <formula1>"Ç,HT,RT,Yİ,Üİ,R,D,Mİ"</formula1>
    </dataValidation>
    <dataValidation type="date" operator="greaterThan" allowBlank="1" sqref="C6:C30" xr:uid="{00000000-0002-0000-0100-000003000000}">
      <formula1>1</formula1>
    </dataValidation>
  </dataValidations>
  <hyperlinks>
    <hyperlink ref="A40" r:id="rId1" xr:uid="{00000000-0004-0000-01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36"/>
  <sheetViews>
    <sheetView showGridLines="0" zoomScale="90" workbookViewId="0">
      <pane xSplit="3" ySplit="5" topLeftCell="D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0" customWidth="1"/>
    <col min="2" max="2" width="13" customWidth="1"/>
    <col min="3" max="3" width="11" customWidth="1"/>
    <col min="4" max="34" width="4.6640625" customWidth="1"/>
    <col min="35" max="42" width="8.5" customWidth="1"/>
  </cols>
  <sheetData>
    <row r="1" spans="1:42" ht="34" customHeight="1" x14ac:dyDescent="0.2">
      <c r="H1" s="34" t="s">
        <v>64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</row>
    <row r="2" spans="1:42" ht="16" x14ac:dyDescent="0.2">
      <c r="A2" s="10" t="s">
        <v>28</v>
      </c>
      <c r="B2" s="21">
        <f>'Örnek - Puantaj'!$B$2</f>
        <v>11</v>
      </c>
      <c r="D2" s="35" t="s">
        <v>65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</row>
    <row r="3" spans="1:42" ht="16" x14ac:dyDescent="0.2">
      <c r="A3" s="10" t="s">
        <v>31</v>
      </c>
      <c r="B3" s="21">
        <f>'Örnek - Puantaj'!$B$3</f>
        <v>2026</v>
      </c>
    </row>
    <row r="4" spans="1:42" ht="22" customHeight="1" x14ac:dyDescent="0.2">
      <c r="A4" s="26" t="s">
        <v>33</v>
      </c>
      <c r="B4" s="26" t="s">
        <v>34</v>
      </c>
      <c r="C4" s="26" t="s">
        <v>35</v>
      </c>
      <c r="D4" s="12">
        <f>IF(1&lt;=DAY(DATE($B$3,$B$2+1,0)),1,"")</f>
        <v>1</v>
      </c>
      <c r="E4" s="12">
        <f>IF(2&lt;=DAY(DATE($B$3,$B$2+1,0)),2,"")</f>
        <v>2</v>
      </c>
      <c r="F4" s="12">
        <f>IF(3&lt;=DAY(DATE($B$3,$B$2+1,0)),3,"")</f>
        <v>3</v>
      </c>
      <c r="G4" s="12">
        <f>IF(4&lt;=DAY(DATE($B$3,$B$2+1,0)),4,"")</f>
        <v>4</v>
      </c>
      <c r="H4" s="12">
        <f>IF(5&lt;=DAY(DATE($B$3,$B$2+1,0)),5,"")</f>
        <v>5</v>
      </c>
      <c r="I4" s="12">
        <f>IF(6&lt;=DAY(DATE($B$3,$B$2+1,0)),6,"")</f>
        <v>6</v>
      </c>
      <c r="J4" s="12">
        <f>IF(7&lt;=DAY(DATE($B$3,$B$2+1,0)),7,"")</f>
        <v>7</v>
      </c>
      <c r="K4" s="12">
        <f>IF(8&lt;=DAY(DATE($B$3,$B$2+1,0)),8,"")</f>
        <v>8</v>
      </c>
      <c r="L4" s="12">
        <f>IF(9&lt;=DAY(DATE($B$3,$B$2+1,0)),9,"")</f>
        <v>9</v>
      </c>
      <c r="M4" s="12">
        <f>IF(10&lt;=DAY(DATE($B$3,$B$2+1,0)),10,"")</f>
        <v>10</v>
      </c>
      <c r="N4" s="12">
        <f>IF(11&lt;=DAY(DATE($B$3,$B$2+1,0)),11,"")</f>
        <v>11</v>
      </c>
      <c r="O4" s="12">
        <f>IF(12&lt;=DAY(DATE($B$3,$B$2+1,0)),12,"")</f>
        <v>12</v>
      </c>
      <c r="P4" s="12">
        <f>IF(13&lt;=DAY(DATE($B$3,$B$2+1,0)),13,"")</f>
        <v>13</v>
      </c>
      <c r="Q4" s="12">
        <f>IF(14&lt;=DAY(DATE($B$3,$B$2+1,0)),14,"")</f>
        <v>14</v>
      </c>
      <c r="R4" s="12">
        <f>IF(15&lt;=DAY(DATE($B$3,$B$2+1,0)),15,"")</f>
        <v>15</v>
      </c>
      <c r="S4" s="12">
        <f>IF(16&lt;=DAY(DATE($B$3,$B$2+1,0)),16,"")</f>
        <v>16</v>
      </c>
      <c r="T4" s="12">
        <f>IF(17&lt;=DAY(DATE($B$3,$B$2+1,0)),17,"")</f>
        <v>17</v>
      </c>
      <c r="U4" s="12">
        <f>IF(18&lt;=DAY(DATE($B$3,$B$2+1,0)),18,"")</f>
        <v>18</v>
      </c>
      <c r="V4" s="12">
        <f>IF(19&lt;=DAY(DATE($B$3,$B$2+1,0)),19,"")</f>
        <v>19</v>
      </c>
      <c r="W4" s="12">
        <f>IF(20&lt;=DAY(DATE($B$3,$B$2+1,0)),20,"")</f>
        <v>20</v>
      </c>
      <c r="X4" s="12">
        <f>IF(21&lt;=DAY(DATE($B$3,$B$2+1,0)),21,"")</f>
        <v>21</v>
      </c>
      <c r="Y4" s="12">
        <f>IF(22&lt;=DAY(DATE($B$3,$B$2+1,0)),22,"")</f>
        <v>22</v>
      </c>
      <c r="Z4" s="12">
        <f>IF(23&lt;=DAY(DATE($B$3,$B$2+1,0)),23,"")</f>
        <v>23</v>
      </c>
      <c r="AA4" s="12">
        <f>IF(24&lt;=DAY(DATE($B$3,$B$2+1,0)),24,"")</f>
        <v>24</v>
      </c>
      <c r="AB4" s="12">
        <f>IF(25&lt;=DAY(DATE($B$3,$B$2+1,0)),25,"")</f>
        <v>25</v>
      </c>
      <c r="AC4" s="12">
        <f>IF(26&lt;=DAY(DATE($B$3,$B$2+1,0)),26,"")</f>
        <v>26</v>
      </c>
      <c r="AD4" s="12">
        <f>IF(27&lt;=DAY(DATE($B$3,$B$2+1,0)),27,"")</f>
        <v>27</v>
      </c>
      <c r="AE4" s="12">
        <f>IF(28&lt;=DAY(DATE($B$3,$B$2+1,0)),28,"")</f>
        <v>28</v>
      </c>
      <c r="AF4" s="12">
        <f>IF(29&lt;=DAY(DATE($B$3,$B$2+1,0)),29,"")</f>
        <v>29</v>
      </c>
      <c r="AG4" s="12">
        <f>IF(30&lt;=DAY(DATE($B$3,$B$2+1,0)),30,"")</f>
        <v>30</v>
      </c>
      <c r="AH4" s="12" t="str">
        <f>IF(31&lt;=DAY(DATE($B$3,$B$2+1,0)),31,"")</f>
        <v/>
      </c>
      <c r="AI4" s="26" t="s">
        <v>47</v>
      </c>
      <c r="AJ4" s="26" t="s">
        <v>66</v>
      </c>
      <c r="AK4" s="26" t="s">
        <v>67</v>
      </c>
      <c r="AL4" s="26" t="s">
        <v>68</v>
      </c>
      <c r="AM4" s="26" t="s">
        <v>69</v>
      </c>
      <c r="AN4" s="26" t="s">
        <v>70</v>
      </c>
      <c r="AO4" s="26" t="s">
        <v>71</v>
      </c>
      <c r="AP4" s="26" t="s">
        <v>72</v>
      </c>
    </row>
    <row r="5" spans="1:42" ht="22" customHeight="1" x14ac:dyDescent="0.2">
      <c r="A5" s="27"/>
      <c r="B5" s="27"/>
      <c r="C5" s="27"/>
      <c r="D5" s="12" t="str">
        <f t="shared" ref="D5:AH5" si="0">IF(D$4="","",CHOOSE(WEEKDAY(DATE($B$3,$B$2,D$4),2),"Pzt","Sal","Çar","Per","Cum","Cmt","Paz"))</f>
        <v>Paz</v>
      </c>
      <c r="E5" s="12" t="str">
        <f t="shared" si="0"/>
        <v>Pzt</v>
      </c>
      <c r="F5" s="12" t="str">
        <f t="shared" si="0"/>
        <v>Sal</v>
      </c>
      <c r="G5" s="12" t="str">
        <f t="shared" si="0"/>
        <v>Çar</v>
      </c>
      <c r="H5" s="12" t="str">
        <f t="shared" si="0"/>
        <v>Per</v>
      </c>
      <c r="I5" s="12" t="str">
        <f t="shared" si="0"/>
        <v>Cum</v>
      </c>
      <c r="J5" s="12" t="str">
        <f t="shared" si="0"/>
        <v>Cmt</v>
      </c>
      <c r="K5" s="12" t="str">
        <f t="shared" si="0"/>
        <v>Paz</v>
      </c>
      <c r="L5" s="12" t="str">
        <f t="shared" si="0"/>
        <v>Pzt</v>
      </c>
      <c r="M5" s="12" t="str">
        <f t="shared" si="0"/>
        <v>Sal</v>
      </c>
      <c r="N5" s="12" t="str">
        <f t="shared" si="0"/>
        <v>Çar</v>
      </c>
      <c r="O5" s="12" t="str">
        <f t="shared" si="0"/>
        <v>Per</v>
      </c>
      <c r="P5" s="12" t="str">
        <f t="shared" si="0"/>
        <v>Cum</v>
      </c>
      <c r="Q5" s="12" t="str">
        <f t="shared" si="0"/>
        <v>Cmt</v>
      </c>
      <c r="R5" s="12" t="str">
        <f t="shared" si="0"/>
        <v>Paz</v>
      </c>
      <c r="S5" s="12" t="str">
        <f t="shared" si="0"/>
        <v>Pzt</v>
      </c>
      <c r="T5" s="12" t="str">
        <f t="shared" si="0"/>
        <v>Sal</v>
      </c>
      <c r="U5" s="12" t="str">
        <f t="shared" si="0"/>
        <v>Çar</v>
      </c>
      <c r="V5" s="12" t="str">
        <f t="shared" si="0"/>
        <v>Per</v>
      </c>
      <c r="W5" s="12" t="str">
        <f t="shared" si="0"/>
        <v>Cum</v>
      </c>
      <c r="X5" s="12" t="str">
        <f t="shared" si="0"/>
        <v>Cmt</v>
      </c>
      <c r="Y5" s="12" t="str">
        <f t="shared" si="0"/>
        <v>Paz</v>
      </c>
      <c r="Z5" s="12" t="str">
        <f t="shared" si="0"/>
        <v>Pzt</v>
      </c>
      <c r="AA5" s="12" t="str">
        <f t="shared" si="0"/>
        <v>Sal</v>
      </c>
      <c r="AB5" s="12" t="str">
        <f t="shared" si="0"/>
        <v>Çar</v>
      </c>
      <c r="AC5" s="12" t="str">
        <f t="shared" si="0"/>
        <v>Per</v>
      </c>
      <c r="AD5" s="12" t="str">
        <f t="shared" si="0"/>
        <v>Cum</v>
      </c>
      <c r="AE5" s="12" t="str">
        <f t="shared" si="0"/>
        <v>Cmt</v>
      </c>
      <c r="AF5" s="12" t="str">
        <f t="shared" si="0"/>
        <v>Paz</v>
      </c>
      <c r="AG5" s="12" t="str">
        <f t="shared" si="0"/>
        <v>Pzt</v>
      </c>
      <c r="AH5" s="12" t="str">
        <f t="shared" si="0"/>
        <v/>
      </c>
      <c r="AI5" s="27"/>
      <c r="AJ5" s="27"/>
      <c r="AK5" s="27"/>
      <c r="AL5" s="27"/>
      <c r="AM5" s="27"/>
      <c r="AN5" s="27"/>
      <c r="AO5" s="27"/>
      <c r="AP5" s="27"/>
    </row>
    <row r="6" spans="1:42" x14ac:dyDescent="0.2">
      <c r="A6" s="13" t="str">
        <f>IF('Örnek - Puantaj'!A6="","",'Örnek - Puantaj'!A6)</f>
        <v>Elif Kaya</v>
      </c>
      <c r="B6" s="13" t="str">
        <f>IF('Örnek - Puantaj'!B6="","",'Örnek - Puantaj'!B6)</f>
        <v>Garson (sabah)</v>
      </c>
      <c r="C6" s="14">
        <f>IF('Örnek - Puantaj'!C6="","",'Örnek - Puantaj'!C6)</f>
        <v>45719</v>
      </c>
      <c r="D6" s="18"/>
      <c r="E6" s="18">
        <v>7.5</v>
      </c>
      <c r="F6" s="18">
        <v>7.5</v>
      </c>
      <c r="G6" s="18">
        <v>7.5</v>
      </c>
      <c r="H6" s="18">
        <v>7.5</v>
      </c>
      <c r="I6" s="18">
        <v>7.5</v>
      </c>
      <c r="J6" s="18">
        <v>7.5</v>
      </c>
      <c r="K6" s="18"/>
      <c r="L6" s="18">
        <v>7.5</v>
      </c>
      <c r="M6" s="18">
        <v>7.5</v>
      </c>
      <c r="N6" s="18">
        <v>7.5</v>
      </c>
      <c r="O6" s="18">
        <v>7.5</v>
      </c>
      <c r="P6" s="18">
        <v>7.5</v>
      </c>
      <c r="Q6" s="18">
        <v>7.5</v>
      </c>
      <c r="R6" s="18"/>
      <c r="S6" s="18">
        <v>7.5</v>
      </c>
      <c r="T6" s="18">
        <v>7.5</v>
      </c>
      <c r="U6" s="18">
        <v>7.5</v>
      </c>
      <c r="V6" s="18">
        <v>7.5</v>
      </c>
      <c r="W6" s="18"/>
      <c r="X6" s="18">
        <v>7.5</v>
      </c>
      <c r="Y6" s="18"/>
      <c r="Z6" s="18">
        <v>7.5</v>
      </c>
      <c r="AA6" s="18">
        <v>7.5</v>
      </c>
      <c r="AB6" s="18">
        <v>7.5</v>
      </c>
      <c r="AC6" s="18"/>
      <c r="AD6" s="18"/>
      <c r="AE6" s="18"/>
      <c r="AF6" s="18"/>
      <c r="AG6" s="18">
        <v>7.5</v>
      </c>
      <c r="AH6" s="18"/>
      <c r="AI6" s="17">
        <f t="shared" ref="AI6:AI30" si="1">IF($A6="","",SUM($D6:$AH6))</f>
        <v>157.5</v>
      </c>
      <c r="AJ6" s="18">
        <f t="shared" ref="AJ6:AJ30" si="2">IF($A6="","",SUMIF($D$32:$AH$32,1,$D6:$AH6))</f>
        <v>0</v>
      </c>
      <c r="AK6" s="18">
        <f t="shared" ref="AK6:AK30" si="3">IF($A6="","",SUMIF($D$32:$AH$32,2,$D6:$AH6))</f>
        <v>45</v>
      </c>
      <c r="AL6" s="18">
        <f t="shared" ref="AL6:AL30" si="4">IF($A6="","",SUMIF($D$32:$AH$32,3,$D6:$AH6))</f>
        <v>45</v>
      </c>
      <c r="AM6" s="18">
        <f t="shared" ref="AM6:AM30" si="5">IF($A6="","",SUMIF($D$32:$AH$32,4,$D6:$AH6))</f>
        <v>37.5</v>
      </c>
      <c r="AN6" s="18">
        <f t="shared" ref="AN6:AN30" si="6">IF($A6="","",SUMIF($D$32:$AH$32,5,$D6:$AH6))</f>
        <v>22.5</v>
      </c>
      <c r="AO6" s="18">
        <f t="shared" ref="AO6:AO30" si="7">IF($A6="","",SUMIF($D$32:$AH$32,6,$D6:$AH6))</f>
        <v>7.5</v>
      </c>
      <c r="AP6" s="17">
        <f t="shared" ref="AP6:AP30" si="8">IF($A6="","",SUMPRODUCT((AJ6:AO6&gt;45)*(AJ6:AO6-45)))</f>
        <v>0</v>
      </c>
    </row>
    <row r="7" spans="1:42" x14ac:dyDescent="0.2">
      <c r="A7" s="13" t="str">
        <f>IF('Örnek - Puantaj'!A7="","",'Örnek - Puantaj'!A7)</f>
        <v>Burak Yılmaz</v>
      </c>
      <c r="B7" s="13" t="str">
        <f>IF('Örnek - Puantaj'!B7="","",'Örnek - Puantaj'!B7)</f>
        <v>Barista</v>
      </c>
      <c r="C7" s="14">
        <f>IF('Örnek - Puantaj'!C7="","",'Örnek - Puantaj'!C7)</f>
        <v>45551</v>
      </c>
      <c r="D7" s="18"/>
      <c r="E7" s="18">
        <v>7.5</v>
      </c>
      <c r="F7" s="18">
        <v>7.5</v>
      </c>
      <c r="G7" s="18">
        <v>7.5</v>
      </c>
      <c r="H7" s="18">
        <v>7.5</v>
      </c>
      <c r="I7" s="18">
        <v>7.5</v>
      </c>
      <c r="J7" s="18">
        <v>7.5</v>
      </c>
      <c r="K7" s="18"/>
      <c r="L7" s="18">
        <v>7.5</v>
      </c>
      <c r="M7" s="18">
        <v>7.5</v>
      </c>
      <c r="N7" s="18">
        <v>7.5</v>
      </c>
      <c r="O7" s="18">
        <v>7.5</v>
      </c>
      <c r="P7" s="18">
        <v>7.5</v>
      </c>
      <c r="Q7" s="18">
        <v>7.5</v>
      </c>
      <c r="R7" s="18"/>
      <c r="S7" s="18">
        <v>7.5</v>
      </c>
      <c r="T7" s="18">
        <v>7.5</v>
      </c>
      <c r="U7" s="18">
        <v>7.5</v>
      </c>
      <c r="V7" s="18">
        <v>7.5</v>
      </c>
      <c r="W7" s="18">
        <v>7.5</v>
      </c>
      <c r="X7" s="18">
        <v>7.5</v>
      </c>
      <c r="Y7" s="18"/>
      <c r="Z7" s="18">
        <v>7.5</v>
      </c>
      <c r="AA7" s="18">
        <v>7.5</v>
      </c>
      <c r="AB7" s="18">
        <v>7.5</v>
      </c>
      <c r="AC7" s="18">
        <v>7.5</v>
      </c>
      <c r="AD7" s="18">
        <v>7.5</v>
      </c>
      <c r="AE7" s="18">
        <v>7.5</v>
      </c>
      <c r="AF7" s="18"/>
      <c r="AG7" s="18">
        <v>7.5</v>
      </c>
      <c r="AH7" s="18"/>
      <c r="AI7" s="17">
        <f t="shared" si="1"/>
        <v>187.5</v>
      </c>
      <c r="AJ7" s="18">
        <f t="shared" si="2"/>
        <v>0</v>
      </c>
      <c r="AK7" s="18">
        <f t="shared" si="3"/>
        <v>45</v>
      </c>
      <c r="AL7" s="18">
        <f t="shared" si="4"/>
        <v>45</v>
      </c>
      <c r="AM7" s="18">
        <f t="shared" si="5"/>
        <v>45</v>
      </c>
      <c r="AN7" s="18">
        <f t="shared" si="6"/>
        <v>45</v>
      </c>
      <c r="AO7" s="18">
        <f t="shared" si="7"/>
        <v>7.5</v>
      </c>
      <c r="AP7" s="17">
        <f t="shared" si="8"/>
        <v>0</v>
      </c>
    </row>
    <row r="8" spans="1:42" x14ac:dyDescent="0.2">
      <c r="A8" s="13" t="str">
        <f>IF('Örnek - Puantaj'!A8="","",'Örnek - Puantaj'!A8)</f>
        <v>Selin Arslan</v>
      </c>
      <c r="B8" s="13" t="str">
        <f>IF('Örnek - Puantaj'!B8="","",'Örnek - Puantaj'!B8)</f>
        <v>Barista</v>
      </c>
      <c r="C8" s="14">
        <f>IF('Örnek - Puantaj'!C8="","",'Örnek - Puantaj'!C8)</f>
        <v>45810</v>
      </c>
      <c r="D8" s="18"/>
      <c r="E8" s="18">
        <v>7.5</v>
      </c>
      <c r="F8" s="18">
        <v>7.5</v>
      </c>
      <c r="G8" s="18">
        <v>7.5</v>
      </c>
      <c r="H8" s="18">
        <v>7.5</v>
      </c>
      <c r="I8" s="18">
        <v>7.5</v>
      </c>
      <c r="J8" s="18">
        <v>7.5</v>
      </c>
      <c r="K8" s="18"/>
      <c r="L8" s="18">
        <v>7.5</v>
      </c>
      <c r="M8" s="18">
        <v>7.5</v>
      </c>
      <c r="N8" s="18">
        <v>7.5</v>
      </c>
      <c r="O8" s="18">
        <v>7.5</v>
      </c>
      <c r="P8" s="18">
        <v>7.5</v>
      </c>
      <c r="Q8" s="18">
        <v>7.5</v>
      </c>
      <c r="R8" s="18"/>
      <c r="S8" s="18">
        <v>7.5</v>
      </c>
      <c r="T8" s="18"/>
      <c r="U8" s="18"/>
      <c r="V8" s="18"/>
      <c r="W8" s="18">
        <v>7.5</v>
      </c>
      <c r="X8" s="18">
        <v>7.5</v>
      </c>
      <c r="Y8" s="18"/>
      <c r="Z8" s="18">
        <v>7.5</v>
      </c>
      <c r="AA8" s="18">
        <v>7.5</v>
      </c>
      <c r="AB8" s="18">
        <v>7.5</v>
      </c>
      <c r="AC8" s="18">
        <v>7.5</v>
      </c>
      <c r="AD8" s="18">
        <v>7.5</v>
      </c>
      <c r="AE8" s="18">
        <v>7.5</v>
      </c>
      <c r="AF8" s="18"/>
      <c r="AG8" s="18">
        <v>7.5</v>
      </c>
      <c r="AH8" s="18"/>
      <c r="AI8" s="17">
        <f t="shared" si="1"/>
        <v>165</v>
      </c>
      <c r="AJ8" s="18">
        <f t="shared" si="2"/>
        <v>0</v>
      </c>
      <c r="AK8" s="18">
        <f t="shared" si="3"/>
        <v>45</v>
      </c>
      <c r="AL8" s="18">
        <f t="shared" si="4"/>
        <v>45</v>
      </c>
      <c r="AM8" s="18">
        <f t="shared" si="5"/>
        <v>22.5</v>
      </c>
      <c r="AN8" s="18">
        <f t="shared" si="6"/>
        <v>45</v>
      </c>
      <c r="AO8" s="18">
        <f t="shared" si="7"/>
        <v>7.5</v>
      </c>
      <c r="AP8" s="17">
        <f t="shared" si="8"/>
        <v>0</v>
      </c>
    </row>
    <row r="9" spans="1:42" x14ac:dyDescent="0.2">
      <c r="A9" s="13" t="str">
        <f>IF('Örnek - Puantaj'!A9="","",'Örnek - Puantaj'!A9)</f>
        <v>Mert Demir</v>
      </c>
      <c r="B9" s="13" t="str">
        <f>IF('Örnek - Puantaj'!B9="","",'Örnek - Puantaj'!B9)</f>
        <v>Mutfak</v>
      </c>
      <c r="C9" s="14">
        <f>IF('Örnek - Puantaj'!C9="","",'Örnek - Puantaj'!C9)</f>
        <v>45250</v>
      </c>
      <c r="D9" s="18">
        <v>7.5</v>
      </c>
      <c r="E9" s="18"/>
      <c r="F9" s="18">
        <v>7.5</v>
      </c>
      <c r="G9" s="18">
        <v>7.5</v>
      </c>
      <c r="H9" s="18">
        <v>7.5</v>
      </c>
      <c r="I9" s="18">
        <v>7.5</v>
      </c>
      <c r="J9" s="18">
        <v>7.5</v>
      </c>
      <c r="K9" s="18">
        <v>7.5</v>
      </c>
      <c r="L9" s="18"/>
      <c r="M9" s="18">
        <v>7.5</v>
      </c>
      <c r="N9" s="18"/>
      <c r="O9" s="18">
        <v>7.5</v>
      </c>
      <c r="P9" s="18">
        <v>7.5</v>
      </c>
      <c r="Q9" s="18">
        <v>7.5</v>
      </c>
      <c r="R9" s="18">
        <v>7.5</v>
      </c>
      <c r="S9" s="18"/>
      <c r="T9" s="18">
        <v>7.5</v>
      </c>
      <c r="U9" s="18">
        <v>7.5</v>
      </c>
      <c r="V9" s="18">
        <v>7.5</v>
      </c>
      <c r="W9" s="18">
        <v>7.5</v>
      </c>
      <c r="X9" s="18">
        <v>7.5</v>
      </c>
      <c r="Y9" s="18">
        <v>7.5</v>
      </c>
      <c r="Z9" s="18"/>
      <c r="AA9" s="18">
        <v>7.5</v>
      </c>
      <c r="AB9" s="18">
        <v>7.5</v>
      </c>
      <c r="AC9" s="18">
        <v>7.5</v>
      </c>
      <c r="AD9" s="18">
        <v>7.5</v>
      </c>
      <c r="AE9" s="18">
        <v>7.5</v>
      </c>
      <c r="AF9" s="18">
        <v>7.5</v>
      </c>
      <c r="AG9" s="18"/>
      <c r="AH9" s="18"/>
      <c r="AI9" s="17">
        <f t="shared" si="1"/>
        <v>180</v>
      </c>
      <c r="AJ9" s="18">
        <f t="shared" si="2"/>
        <v>7.5</v>
      </c>
      <c r="AK9" s="18">
        <f t="shared" si="3"/>
        <v>45</v>
      </c>
      <c r="AL9" s="18">
        <f t="shared" si="4"/>
        <v>37.5</v>
      </c>
      <c r="AM9" s="18">
        <f t="shared" si="5"/>
        <v>45</v>
      </c>
      <c r="AN9" s="18">
        <f t="shared" si="6"/>
        <v>45</v>
      </c>
      <c r="AO9" s="18">
        <f t="shared" si="7"/>
        <v>0</v>
      </c>
      <c r="AP9" s="17">
        <f t="shared" si="8"/>
        <v>0</v>
      </c>
    </row>
    <row r="10" spans="1:42" x14ac:dyDescent="0.2">
      <c r="A10" s="13" t="str">
        <f>IF('Örnek - Puantaj'!A10="","",'Örnek - Puantaj'!A10)</f>
        <v>Zeynep Çelik</v>
      </c>
      <c r="B10" s="13" t="str">
        <f>IF('Örnek - Puantaj'!B10="","",'Örnek - Puantaj'!B10)</f>
        <v>Mutfak</v>
      </c>
      <c r="C10" s="14">
        <f>IF('Örnek - Puantaj'!C10="","",'Örnek - Puantaj'!C10)</f>
        <v>46034</v>
      </c>
      <c r="D10" s="18"/>
      <c r="E10" s="18">
        <v>7.5</v>
      </c>
      <c r="F10" s="18">
        <v>7.5</v>
      </c>
      <c r="G10" s="18">
        <v>7.5</v>
      </c>
      <c r="H10" s="18">
        <v>7.5</v>
      </c>
      <c r="I10" s="18">
        <v>7.5</v>
      </c>
      <c r="J10" s="18">
        <v>7.5</v>
      </c>
      <c r="K10" s="18"/>
      <c r="L10" s="18">
        <v>8.5</v>
      </c>
      <c r="M10" s="18">
        <v>8.5</v>
      </c>
      <c r="N10" s="18">
        <v>8.5</v>
      </c>
      <c r="O10" s="18">
        <v>8.5</v>
      </c>
      <c r="P10" s="18">
        <v>8.5</v>
      </c>
      <c r="Q10" s="18">
        <v>8.5</v>
      </c>
      <c r="R10" s="18"/>
      <c r="S10" s="18">
        <v>7.5</v>
      </c>
      <c r="T10" s="18">
        <v>7.5</v>
      </c>
      <c r="U10" s="18">
        <v>7.5</v>
      </c>
      <c r="V10" s="18">
        <v>7.5</v>
      </c>
      <c r="W10" s="18">
        <v>7.5</v>
      </c>
      <c r="X10" s="18">
        <v>7.5</v>
      </c>
      <c r="Y10" s="18"/>
      <c r="Z10" s="18">
        <v>7.5</v>
      </c>
      <c r="AA10" s="18">
        <v>7.5</v>
      </c>
      <c r="AB10" s="18">
        <v>7.5</v>
      </c>
      <c r="AC10" s="18">
        <v>7.5</v>
      </c>
      <c r="AD10" s="18">
        <v>7.5</v>
      </c>
      <c r="AE10" s="18">
        <v>7.5</v>
      </c>
      <c r="AF10" s="18"/>
      <c r="AG10" s="18">
        <v>7.5</v>
      </c>
      <c r="AH10" s="18"/>
      <c r="AI10" s="17">
        <f t="shared" si="1"/>
        <v>193.5</v>
      </c>
      <c r="AJ10" s="18">
        <f t="shared" si="2"/>
        <v>0</v>
      </c>
      <c r="AK10" s="18">
        <f t="shared" si="3"/>
        <v>45</v>
      </c>
      <c r="AL10" s="18">
        <f t="shared" si="4"/>
        <v>51</v>
      </c>
      <c r="AM10" s="18">
        <f t="shared" si="5"/>
        <v>45</v>
      </c>
      <c r="AN10" s="18">
        <f t="shared" si="6"/>
        <v>45</v>
      </c>
      <c r="AO10" s="18">
        <f t="shared" si="7"/>
        <v>7.5</v>
      </c>
      <c r="AP10" s="17">
        <f t="shared" si="8"/>
        <v>6</v>
      </c>
    </row>
    <row r="11" spans="1:42" x14ac:dyDescent="0.2">
      <c r="A11" s="13" t="str">
        <f>IF('Örnek - Puantaj'!A11="","",'Örnek - Puantaj'!A11)</f>
        <v>Can Öztürk</v>
      </c>
      <c r="B11" s="13" t="str">
        <f>IF('Örnek - Puantaj'!B11="","",'Örnek - Puantaj'!B11)</f>
        <v>Kurye</v>
      </c>
      <c r="C11" s="14">
        <f>IF('Örnek - Puantaj'!C11="","",'Örnek - Puantaj'!C11)</f>
        <v>45936</v>
      </c>
      <c r="D11" s="18"/>
      <c r="E11" s="18">
        <v>7.5</v>
      </c>
      <c r="F11" s="18">
        <v>7.5</v>
      </c>
      <c r="G11" s="18">
        <v>7.5</v>
      </c>
      <c r="H11" s="18">
        <v>7.5</v>
      </c>
      <c r="I11" s="18">
        <v>7.5</v>
      </c>
      <c r="J11" s="18">
        <v>7.5</v>
      </c>
      <c r="K11" s="18"/>
      <c r="L11" s="18">
        <v>7.5</v>
      </c>
      <c r="M11" s="18">
        <v>7.5</v>
      </c>
      <c r="N11" s="18">
        <v>7.5</v>
      </c>
      <c r="O11" s="18">
        <v>7.5</v>
      </c>
      <c r="P11" s="18">
        <v>7.5</v>
      </c>
      <c r="Q11" s="18">
        <v>7.5</v>
      </c>
      <c r="R11" s="18"/>
      <c r="S11" s="18">
        <v>7.5</v>
      </c>
      <c r="T11" s="18">
        <v>7.5</v>
      </c>
      <c r="U11" s="18">
        <v>7.5</v>
      </c>
      <c r="V11" s="18">
        <v>7.5</v>
      </c>
      <c r="W11" s="18">
        <v>7.5</v>
      </c>
      <c r="X11" s="18">
        <v>7.5</v>
      </c>
      <c r="Y11" s="18"/>
      <c r="Z11" s="18">
        <v>7.5</v>
      </c>
      <c r="AA11" s="18"/>
      <c r="AB11" s="18"/>
      <c r="AC11" s="18">
        <v>7.5</v>
      </c>
      <c r="AD11" s="18">
        <v>7.5</v>
      </c>
      <c r="AE11" s="18">
        <v>7.5</v>
      </c>
      <c r="AF11" s="18"/>
      <c r="AG11" s="18">
        <v>7.5</v>
      </c>
      <c r="AH11" s="18"/>
      <c r="AI11" s="17">
        <f t="shared" si="1"/>
        <v>172.5</v>
      </c>
      <c r="AJ11" s="18">
        <f t="shared" si="2"/>
        <v>0</v>
      </c>
      <c r="AK11" s="18">
        <f t="shared" si="3"/>
        <v>45</v>
      </c>
      <c r="AL11" s="18">
        <f t="shared" si="4"/>
        <v>45</v>
      </c>
      <c r="AM11" s="18">
        <f t="shared" si="5"/>
        <v>45</v>
      </c>
      <c r="AN11" s="18">
        <f t="shared" si="6"/>
        <v>30</v>
      </c>
      <c r="AO11" s="18">
        <f t="shared" si="7"/>
        <v>7.5</v>
      </c>
      <c r="AP11" s="17">
        <f t="shared" si="8"/>
        <v>0</v>
      </c>
    </row>
    <row r="12" spans="1:42" x14ac:dyDescent="0.2">
      <c r="A12" s="13" t="str">
        <f>IF('Örnek - Puantaj'!A12="","",'Örnek - Puantaj'!A12)</f>
        <v>Deniz Aksoy</v>
      </c>
      <c r="B12" s="13" t="str">
        <f>IF('Örnek - Puantaj'!B12="","",'Örnek - Puantaj'!B12)</f>
        <v>Garson (akşam)</v>
      </c>
      <c r="C12" s="14">
        <f>IF('Örnek - Puantaj'!C12="","",'Örnek - Puantaj'!C12)</f>
        <v>46342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>
        <v>7.5</v>
      </c>
      <c r="T12" s="18">
        <v>7.5</v>
      </c>
      <c r="U12" s="18">
        <v>7.5</v>
      </c>
      <c r="V12" s="18">
        <v>7.5</v>
      </c>
      <c r="W12" s="18">
        <v>7.5</v>
      </c>
      <c r="X12" s="18">
        <v>7.5</v>
      </c>
      <c r="Y12" s="18"/>
      <c r="Z12" s="18">
        <v>7.5</v>
      </c>
      <c r="AA12" s="18">
        <v>7.5</v>
      </c>
      <c r="AB12" s="18">
        <v>7.5</v>
      </c>
      <c r="AC12" s="18">
        <v>7.5</v>
      </c>
      <c r="AD12" s="18">
        <v>7.5</v>
      </c>
      <c r="AE12" s="18">
        <v>7.5</v>
      </c>
      <c r="AF12" s="18"/>
      <c r="AG12" s="18">
        <v>7.5</v>
      </c>
      <c r="AH12" s="18"/>
      <c r="AI12" s="17">
        <f t="shared" si="1"/>
        <v>97.5</v>
      </c>
      <c r="AJ12" s="18">
        <f t="shared" si="2"/>
        <v>0</v>
      </c>
      <c r="AK12" s="18">
        <f t="shared" si="3"/>
        <v>0</v>
      </c>
      <c r="AL12" s="18">
        <f t="shared" si="4"/>
        <v>0</v>
      </c>
      <c r="AM12" s="18">
        <f t="shared" si="5"/>
        <v>45</v>
      </c>
      <c r="AN12" s="18">
        <f t="shared" si="6"/>
        <v>45</v>
      </c>
      <c r="AO12" s="18">
        <f t="shared" si="7"/>
        <v>7.5</v>
      </c>
      <c r="AP12" s="17">
        <f t="shared" si="8"/>
        <v>0</v>
      </c>
    </row>
    <row r="13" spans="1:42" x14ac:dyDescent="0.2">
      <c r="A13" s="13" t="str">
        <f>IF('Örnek - Puantaj'!A13="","",'Örnek - Puantaj'!A13)</f>
        <v/>
      </c>
      <c r="B13" s="13" t="str">
        <f>IF('Örnek - Puantaj'!B13="","",'Örnek - Puantaj'!B13)</f>
        <v/>
      </c>
      <c r="C13" s="14" t="str">
        <f>IF('Örnek - Puantaj'!C13="","",'Örnek - Puantaj'!C13)</f>
        <v/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7" t="str">
        <f t="shared" si="1"/>
        <v/>
      </c>
      <c r="AJ13" s="18" t="str">
        <f t="shared" si="2"/>
        <v/>
      </c>
      <c r="AK13" s="18" t="str">
        <f t="shared" si="3"/>
        <v/>
      </c>
      <c r="AL13" s="18" t="str">
        <f t="shared" si="4"/>
        <v/>
      </c>
      <c r="AM13" s="18" t="str">
        <f t="shared" si="5"/>
        <v/>
      </c>
      <c r="AN13" s="18" t="str">
        <f t="shared" si="6"/>
        <v/>
      </c>
      <c r="AO13" s="18" t="str">
        <f t="shared" si="7"/>
        <v/>
      </c>
      <c r="AP13" s="17" t="str">
        <f t="shared" si="8"/>
        <v/>
      </c>
    </row>
    <row r="14" spans="1:42" x14ac:dyDescent="0.2">
      <c r="A14" s="13" t="str">
        <f>IF('Örnek - Puantaj'!A14="","",'Örnek - Puantaj'!A14)</f>
        <v/>
      </c>
      <c r="B14" s="13" t="str">
        <f>IF('Örnek - Puantaj'!B14="","",'Örnek - Puantaj'!B14)</f>
        <v/>
      </c>
      <c r="C14" s="14" t="str">
        <f>IF('Örnek - Puantaj'!C14="","",'Örnek - Puantaj'!C14)</f>
        <v/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7" t="str">
        <f t="shared" si="1"/>
        <v/>
      </c>
      <c r="AJ14" s="18" t="str">
        <f t="shared" si="2"/>
        <v/>
      </c>
      <c r="AK14" s="18" t="str">
        <f t="shared" si="3"/>
        <v/>
      </c>
      <c r="AL14" s="18" t="str">
        <f t="shared" si="4"/>
        <v/>
      </c>
      <c r="AM14" s="18" t="str">
        <f t="shared" si="5"/>
        <v/>
      </c>
      <c r="AN14" s="18" t="str">
        <f t="shared" si="6"/>
        <v/>
      </c>
      <c r="AO14" s="18" t="str">
        <f t="shared" si="7"/>
        <v/>
      </c>
      <c r="AP14" s="17" t="str">
        <f t="shared" si="8"/>
        <v/>
      </c>
    </row>
    <row r="15" spans="1:42" x14ac:dyDescent="0.2">
      <c r="A15" s="13" t="str">
        <f>IF('Örnek - Puantaj'!A15="","",'Örnek - Puantaj'!A15)</f>
        <v/>
      </c>
      <c r="B15" s="13" t="str">
        <f>IF('Örnek - Puantaj'!B15="","",'Örnek - Puantaj'!B15)</f>
        <v/>
      </c>
      <c r="C15" s="14" t="str">
        <f>IF('Örnek - Puantaj'!C15="","",'Örnek - Puantaj'!C15)</f>
        <v/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7" t="str">
        <f t="shared" si="1"/>
        <v/>
      </c>
      <c r="AJ15" s="18" t="str">
        <f t="shared" si="2"/>
        <v/>
      </c>
      <c r="AK15" s="18" t="str">
        <f t="shared" si="3"/>
        <v/>
      </c>
      <c r="AL15" s="18" t="str">
        <f t="shared" si="4"/>
        <v/>
      </c>
      <c r="AM15" s="18" t="str">
        <f t="shared" si="5"/>
        <v/>
      </c>
      <c r="AN15" s="18" t="str">
        <f t="shared" si="6"/>
        <v/>
      </c>
      <c r="AO15" s="18" t="str">
        <f t="shared" si="7"/>
        <v/>
      </c>
      <c r="AP15" s="17" t="str">
        <f t="shared" si="8"/>
        <v/>
      </c>
    </row>
    <row r="16" spans="1:42" x14ac:dyDescent="0.2">
      <c r="A16" s="13" t="str">
        <f>IF('Örnek - Puantaj'!A16="","",'Örnek - Puantaj'!A16)</f>
        <v/>
      </c>
      <c r="B16" s="13" t="str">
        <f>IF('Örnek - Puantaj'!B16="","",'Örnek - Puantaj'!B16)</f>
        <v/>
      </c>
      <c r="C16" s="14" t="str">
        <f>IF('Örnek - Puantaj'!C16="","",'Örnek - Puantaj'!C16)</f>
        <v/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7" t="str">
        <f t="shared" si="1"/>
        <v/>
      </c>
      <c r="AJ16" s="18" t="str">
        <f t="shared" si="2"/>
        <v/>
      </c>
      <c r="AK16" s="18" t="str">
        <f t="shared" si="3"/>
        <v/>
      </c>
      <c r="AL16" s="18" t="str">
        <f t="shared" si="4"/>
        <v/>
      </c>
      <c r="AM16" s="18" t="str">
        <f t="shared" si="5"/>
        <v/>
      </c>
      <c r="AN16" s="18" t="str">
        <f t="shared" si="6"/>
        <v/>
      </c>
      <c r="AO16" s="18" t="str">
        <f t="shared" si="7"/>
        <v/>
      </c>
      <c r="AP16" s="17" t="str">
        <f t="shared" si="8"/>
        <v/>
      </c>
    </row>
    <row r="17" spans="1:42" x14ac:dyDescent="0.2">
      <c r="A17" s="13" t="str">
        <f>IF('Örnek - Puantaj'!A17="","",'Örnek - Puantaj'!A17)</f>
        <v/>
      </c>
      <c r="B17" s="13" t="str">
        <f>IF('Örnek - Puantaj'!B17="","",'Örnek - Puantaj'!B17)</f>
        <v/>
      </c>
      <c r="C17" s="14" t="str">
        <f>IF('Örnek - Puantaj'!C17="","",'Örnek - Puantaj'!C17)</f>
        <v/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7" t="str">
        <f t="shared" si="1"/>
        <v/>
      </c>
      <c r="AJ17" s="18" t="str">
        <f t="shared" si="2"/>
        <v/>
      </c>
      <c r="AK17" s="18" t="str">
        <f t="shared" si="3"/>
        <v/>
      </c>
      <c r="AL17" s="18" t="str">
        <f t="shared" si="4"/>
        <v/>
      </c>
      <c r="AM17" s="18" t="str">
        <f t="shared" si="5"/>
        <v/>
      </c>
      <c r="AN17" s="18" t="str">
        <f t="shared" si="6"/>
        <v/>
      </c>
      <c r="AO17" s="18" t="str">
        <f t="shared" si="7"/>
        <v/>
      </c>
      <c r="AP17" s="17" t="str">
        <f t="shared" si="8"/>
        <v/>
      </c>
    </row>
    <row r="18" spans="1:42" x14ac:dyDescent="0.2">
      <c r="A18" s="13" t="str">
        <f>IF('Örnek - Puantaj'!A18="","",'Örnek - Puantaj'!A18)</f>
        <v/>
      </c>
      <c r="B18" s="13" t="str">
        <f>IF('Örnek - Puantaj'!B18="","",'Örnek - Puantaj'!B18)</f>
        <v/>
      </c>
      <c r="C18" s="14" t="str">
        <f>IF('Örnek - Puantaj'!C18="","",'Örnek - Puantaj'!C18)</f>
        <v/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7" t="str">
        <f t="shared" si="1"/>
        <v/>
      </c>
      <c r="AJ18" s="18" t="str">
        <f t="shared" si="2"/>
        <v/>
      </c>
      <c r="AK18" s="18" t="str">
        <f t="shared" si="3"/>
        <v/>
      </c>
      <c r="AL18" s="18" t="str">
        <f t="shared" si="4"/>
        <v/>
      </c>
      <c r="AM18" s="18" t="str">
        <f t="shared" si="5"/>
        <v/>
      </c>
      <c r="AN18" s="18" t="str">
        <f t="shared" si="6"/>
        <v/>
      </c>
      <c r="AO18" s="18" t="str">
        <f t="shared" si="7"/>
        <v/>
      </c>
      <c r="AP18" s="17" t="str">
        <f t="shared" si="8"/>
        <v/>
      </c>
    </row>
    <row r="19" spans="1:42" x14ac:dyDescent="0.2">
      <c r="A19" s="13" t="str">
        <f>IF('Örnek - Puantaj'!A19="","",'Örnek - Puantaj'!A19)</f>
        <v/>
      </c>
      <c r="B19" s="13" t="str">
        <f>IF('Örnek - Puantaj'!B19="","",'Örnek - Puantaj'!B19)</f>
        <v/>
      </c>
      <c r="C19" s="14" t="str">
        <f>IF('Örnek - Puantaj'!C19="","",'Örnek - Puantaj'!C19)</f>
        <v/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7" t="str">
        <f t="shared" si="1"/>
        <v/>
      </c>
      <c r="AJ19" s="18" t="str">
        <f t="shared" si="2"/>
        <v/>
      </c>
      <c r="AK19" s="18" t="str">
        <f t="shared" si="3"/>
        <v/>
      </c>
      <c r="AL19" s="18" t="str">
        <f t="shared" si="4"/>
        <v/>
      </c>
      <c r="AM19" s="18" t="str">
        <f t="shared" si="5"/>
        <v/>
      </c>
      <c r="AN19" s="18" t="str">
        <f t="shared" si="6"/>
        <v/>
      </c>
      <c r="AO19" s="18" t="str">
        <f t="shared" si="7"/>
        <v/>
      </c>
      <c r="AP19" s="17" t="str">
        <f t="shared" si="8"/>
        <v/>
      </c>
    </row>
    <row r="20" spans="1:42" x14ac:dyDescent="0.2">
      <c r="A20" s="13" t="str">
        <f>IF('Örnek - Puantaj'!A20="","",'Örnek - Puantaj'!A20)</f>
        <v/>
      </c>
      <c r="B20" s="13" t="str">
        <f>IF('Örnek - Puantaj'!B20="","",'Örnek - Puantaj'!B20)</f>
        <v/>
      </c>
      <c r="C20" s="14" t="str">
        <f>IF('Örnek - Puantaj'!C20="","",'Örnek - Puantaj'!C20)</f>
        <v/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7" t="str">
        <f t="shared" si="1"/>
        <v/>
      </c>
      <c r="AJ20" s="18" t="str">
        <f t="shared" si="2"/>
        <v/>
      </c>
      <c r="AK20" s="18" t="str">
        <f t="shared" si="3"/>
        <v/>
      </c>
      <c r="AL20" s="18" t="str">
        <f t="shared" si="4"/>
        <v/>
      </c>
      <c r="AM20" s="18" t="str">
        <f t="shared" si="5"/>
        <v/>
      </c>
      <c r="AN20" s="18" t="str">
        <f t="shared" si="6"/>
        <v/>
      </c>
      <c r="AO20" s="18" t="str">
        <f t="shared" si="7"/>
        <v/>
      </c>
      <c r="AP20" s="17" t="str">
        <f t="shared" si="8"/>
        <v/>
      </c>
    </row>
    <row r="21" spans="1:42" x14ac:dyDescent="0.2">
      <c r="A21" s="13" t="str">
        <f>IF('Örnek - Puantaj'!A21="","",'Örnek - Puantaj'!A21)</f>
        <v/>
      </c>
      <c r="B21" s="13" t="str">
        <f>IF('Örnek - Puantaj'!B21="","",'Örnek - Puantaj'!B21)</f>
        <v/>
      </c>
      <c r="C21" s="14" t="str">
        <f>IF('Örnek - Puantaj'!C21="","",'Örnek - Puantaj'!C21)</f>
        <v/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7" t="str">
        <f t="shared" si="1"/>
        <v/>
      </c>
      <c r="AJ21" s="18" t="str">
        <f t="shared" si="2"/>
        <v/>
      </c>
      <c r="AK21" s="18" t="str">
        <f t="shared" si="3"/>
        <v/>
      </c>
      <c r="AL21" s="18" t="str">
        <f t="shared" si="4"/>
        <v/>
      </c>
      <c r="AM21" s="18" t="str">
        <f t="shared" si="5"/>
        <v/>
      </c>
      <c r="AN21" s="18" t="str">
        <f t="shared" si="6"/>
        <v/>
      </c>
      <c r="AO21" s="18" t="str">
        <f t="shared" si="7"/>
        <v/>
      </c>
      <c r="AP21" s="17" t="str">
        <f t="shared" si="8"/>
        <v/>
      </c>
    </row>
    <row r="22" spans="1:42" x14ac:dyDescent="0.2">
      <c r="A22" s="13" t="str">
        <f>IF('Örnek - Puantaj'!A22="","",'Örnek - Puantaj'!A22)</f>
        <v/>
      </c>
      <c r="B22" s="13" t="str">
        <f>IF('Örnek - Puantaj'!B22="","",'Örnek - Puantaj'!B22)</f>
        <v/>
      </c>
      <c r="C22" s="14" t="str">
        <f>IF('Örnek - Puantaj'!C22="","",'Örnek - Puantaj'!C22)</f>
        <v/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7" t="str">
        <f t="shared" si="1"/>
        <v/>
      </c>
      <c r="AJ22" s="18" t="str">
        <f t="shared" si="2"/>
        <v/>
      </c>
      <c r="AK22" s="18" t="str">
        <f t="shared" si="3"/>
        <v/>
      </c>
      <c r="AL22" s="18" t="str">
        <f t="shared" si="4"/>
        <v/>
      </c>
      <c r="AM22" s="18" t="str">
        <f t="shared" si="5"/>
        <v/>
      </c>
      <c r="AN22" s="18" t="str">
        <f t="shared" si="6"/>
        <v/>
      </c>
      <c r="AO22" s="18" t="str">
        <f t="shared" si="7"/>
        <v/>
      </c>
      <c r="AP22" s="17" t="str">
        <f t="shared" si="8"/>
        <v/>
      </c>
    </row>
    <row r="23" spans="1:42" x14ac:dyDescent="0.2">
      <c r="A23" s="13" t="str">
        <f>IF('Örnek - Puantaj'!A23="","",'Örnek - Puantaj'!A23)</f>
        <v/>
      </c>
      <c r="B23" s="13" t="str">
        <f>IF('Örnek - Puantaj'!B23="","",'Örnek - Puantaj'!B23)</f>
        <v/>
      </c>
      <c r="C23" s="14" t="str">
        <f>IF('Örnek - Puantaj'!C23="","",'Örnek - Puantaj'!C23)</f>
        <v/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7" t="str">
        <f t="shared" si="1"/>
        <v/>
      </c>
      <c r="AJ23" s="18" t="str">
        <f t="shared" si="2"/>
        <v/>
      </c>
      <c r="AK23" s="18" t="str">
        <f t="shared" si="3"/>
        <v/>
      </c>
      <c r="AL23" s="18" t="str">
        <f t="shared" si="4"/>
        <v/>
      </c>
      <c r="AM23" s="18" t="str">
        <f t="shared" si="5"/>
        <v/>
      </c>
      <c r="AN23" s="18" t="str">
        <f t="shared" si="6"/>
        <v/>
      </c>
      <c r="AO23" s="18" t="str">
        <f t="shared" si="7"/>
        <v/>
      </c>
      <c r="AP23" s="17" t="str">
        <f t="shared" si="8"/>
        <v/>
      </c>
    </row>
    <row r="24" spans="1:42" x14ac:dyDescent="0.2">
      <c r="A24" s="13" t="str">
        <f>IF('Örnek - Puantaj'!A24="","",'Örnek - Puantaj'!A24)</f>
        <v/>
      </c>
      <c r="B24" s="13" t="str">
        <f>IF('Örnek - Puantaj'!B24="","",'Örnek - Puantaj'!B24)</f>
        <v/>
      </c>
      <c r="C24" s="14" t="str">
        <f>IF('Örnek - Puantaj'!C24="","",'Örnek - Puantaj'!C24)</f>
        <v/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7" t="str">
        <f t="shared" si="1"/>
        <v/>
      </c>
      <c r="AJ24" s="18" t="str">
        <f t="shared" si="2"/>
        <v/>
      </c>
      <c r="AK24" s="18" t="str">
        <f t="shared" si="3"/>
        <v/>
      </c>
      <c r="AL24" s="18" t="str">
        <f t="shared" si="4"/>
        <v/>
      </c>
      <c r="AM24" s="18" t="str">
        <f t="shared" si="5"/>
        <v/>
      </c>
      <c r="AN24" s="18" t="str">
        <f t="shared" si="6"/>
        <v/>
      </c>
      <c r="AO24" s="18" t="str">
        <f t="shared" si="7"/>
        <v/>
      </c>
      <c r="AP24" s="17" t="str">
        <f t="shared" si="8"/>
        <v/>
      </c>
    </row>
    <row r="25" spans="1:42" x14ac:dyDescent="0.2">
      <c r="A25" s="13" t="str">
        <f>IF('Örnek - Puantaj'!A25="","",'Örnek - Puantaj'!A25)</f>
        <v/>
      </c>
      <c r="B25" s="13" t="str">
        <f>IF('Örnek - Puantaj'!B25="","",'Örnek - Puantaj'!B25)</f>
        <v/>
      </c>
      <c r="C25" s="14" t="str">
        <f>IF('Örnek - Puantaj'!C25="","",'Örnek - Puantaj'!C25)</f>
        <v/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7" t="str">
        <f t="shared" si="1"/>
        <v/>
      </c>
      <c r="AJ25" s="18" t="str">
        <f t="shared" si="2"/>
        <v/>
      </c>
      <c r="AK25" s="18" t="str">
        <f t="shared" si="3"/>
        <v/>
      </c>
      <c r="AL25" s="18" t="str">
        <f t="shared" si="4"/>
        <v/>
      </c>
      <c r="AM25" s="18" t="str">
        <f t="shared" si="5"/>
        <v/>
      </c>
      <c r="AN25" s="18" t="str">
        <f t="shared" si="6"/>
        <v/>
      </c>
      <c r="AO25" s="18" t="str">
        <f t="shared" si="7"/>
        <v/>
      </c>
      <c r="AP25" s="17" t="str">
        <f t="shared" si="8"/>
        <v/>
      </c>
    </row>
    <row r="26" spans="1:42" x14ac:dyDescent="0.2">
      <c r="A26" s="13" t="str">
        <f>IF('Örnek - Puantaj'!A26="","",'Örnek - Puantaj'!A26)</f>
        <v/>
      </c>
      <c r="B26" s="13" t="str">
        <f>IF('Örnek - Puantaj'!B26="","",'Örnek - Puantaj'!B26)</f>
        <v/>
      </c>
      <c r="C26" s="14" t="str">
        <f>IF('Örnek - Puantaj'!C26="","",'Örnek - Puantaj'!C26)</f>
        <v/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7" t="str">
        <f t="shared" si="1"/>
        <v/>
      </c>
      <c r="AJ26" s="18" t="str">
        <f t="shared" si="2"/>
        <v/>
      </c>
      <c r="AK26" s="18" t="str">
        <f t="shared" si="3"/>
        <v/>
      </c>
      <c r="AL26" s="18" t="str">
        <f t="shared" si="4"/>
        <v/>
      </c>
      <c r="AM26" s="18" t="str">
        <f t="shared" si="5"/>
        <v/>
      </c>
      <c r="AN26" s="18" t="str">
        <f t="shared" si="6"/>
        <v/>
      </c>
      <c r="AO26" s="18" t="str">
        <f t="shared" si="7"/>
        <v/>
      </c>
      <c r="AP26" s="17" t="str">
        <f t="shared" si="8"/>
        <v/>
      </c>
    </row>
    <row r="27" spans="1:42" x14ac:dyDescent="0.2">
      <c r="A27" s="13" t="str">
        <f>IF('Örnek - Puantaj'!A27="","",'Örnek - Puantaj'!A27)</f>
        <v/>
      </c>
      <c r="B27" s="13" t="str">
        <f>IF('Örnek - Puantaj'!B27="","",'Örnek - Puantaj'!B27)</f>
        <v/>
      </c>
      <c r="C27" s="14" t="str">
        <f>IF('Örnek - Puantaj'!C27="","",'Örnek - Puantaj'!C27)</f>
        <v/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7" t="str">
        <f t="shared" si="1"/>
        <v/>
      </c>
      <c r="AJ27" s="18" t="str">
        <f t="shared" si="2"/>
        <v/>
      </c>
      <c r="AK27" s="18" t="str">
        <f t="shared" si="3"/>
        <v/>
      </c>
      <c r="AL27" s="18" t="str">
        <f t="shared" si="4"/>
        <v/>
      </c>
      <c r="AM27" s="18" t="str">
        <f t="shared" si="5"/>
        <v/>
      </c>
      <c r="AN27" s="18" t="str">
        <f t="shared" si="6"/>
        <v/>
      </c>
      <c r="AO27" s="18" t="str">
        <f t="shared" si="7"/>
        <v/>
      </c>
      <c r="AP27" s="17" t="str">
        <f t="shared" si="8"/>
        <v/>
      </c>
    </row>
    <row r="28" spans="1:42" x14ac:dyDescent="0.2">
      <c r="A28" s="13" t="str">
        <f>IF('Örnek - Puantaj'!A28="","",'Örnek - Puantaj'!A28)</f>
        <v/>
      </c>
      <c r="B28" s="13" t="str">
        <f>IF('Örnek - Puantaj'!B28="","",'Örnek - Puantaj'!B28)</f>
        <v/>
      </c>
      <c r="C28" s="14" t="str">
        <f>IF('Örnek - Puantaj'!C28="","",'Örnek - Puantaj'!C28)</f>
        <v/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7" t="str">
        <f t="shared" si="1"/>
        <v/>
      </c>
      <c r="AJ28" s="18" t="str">
        <f t="shared" si="2"/>
        <v/>
      </c>
      <c r="AK28" s="18" t="str">
        <f t="shared" si="3"/>
        <v/>
      </c>
      <c r="AL28" s="18" t="str">
        <f t="shared" si="4"/>
        <v/>
      </c>
      <c r="AM28" s="18" t="str">
        <f t="shared" si="5"/>
        <v/>
      </c>
      <c r="AN28" s="18" t="str">
        <f t="shared" si="6"/>
        <v/>
      </c>
      <c r="AO28" s="18" t="str">
        <f t="shared" si="7"/>
        <v/>
      </c>
      <c r="AP28" s="17" t="str">
        <f t="shared" si="8"/>
        <v/>
      </c>
    </row>
    <row r="29" spans="1:42" x14ac:dyDescent="0.2">
      <c r="A29" s="13" t="str">
        <f>IF('Örnek - Puantaj'!A29="","",'Örnek - Puantaj'!A29)</f>
        <v/>
      </c>
      <c r="B29" s="13" t="str">
        <f>IF('Örnek - Puantaj'!B29="","",'Örnek - Puantaj'!B29)</f>
        <v/>
      </c>
      <c r="C29" s="14" t="str">
        <f>IF('Örnek - Puantaj'!C29="","",'Örnek - Puantaj'!C29)</f>
        <v/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7" t="str">
        <f t="shared" si="1"/>
        <v/>
      </c>
      <c r="AJ29" s="18" t="str">
        <f t="shared" si="2"/>
        <v/>
      </c>
      <c r="AK29" s="18" t="str">
        <f t="shared" si="3"/>
        <v/>
      </c>
      <c r="AL29" s="18" t="str">
        <f t="shared" si="4"/>
        <v/>
      </c>
      <c r="AM29" s="18" t="str">
        <f t="shared" si="5"/>
        <v/>
      </c>
      <c r="AN29" s="18" t="str">
        <f t="shared" si="6"/>
        <v/>
      </c>
      <c r="AO29" s="18" t="str">
        <f t="shared" si="7"/>
        <v/>
      </c>
      <c r="AP29" s="17" t="str">
        <f t="shared" si="8"/>
        <v/>
      </c>
    </row>
    <row r="30" spans="1:42" x14ac:dyDescent="0.2">
      <c r="A30" s="13" t="str">
        <f>IF('Örnek - Puantaj'!A30="","",'Örnek - Puantaj'!A30)</f>
        <v/>
      </c>
      <c r="B30" s="13" t="str">
        <f>IF('Örnek - Puantaj'!B30="","",'Örnek - Puantaj'!B30)</f>
        <v/>
      </c>
      <c r="C30" s="14" t="str">
        <f>IF('Örnek - Puantaj'!C30="","",'Örnek - Puantaj'!C30)</f>
        <v/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7" t="str">
        <f t="shared" si="1"/>
        <v/>
      </c>
      <c r="AJ30" s="18" t="str">
        <f t="shared" si="2"/>
        <v/>
      </c>
      <c r="AK30" s="18" t="str">
        <f t="shared" si="3"/>
        <v/>
      </c>
      <c r="AL30" s="18" t="str">
        <f t="shared" si="4"/>
        <v/>
      </c>
      <c r="AM30" s="18" t="str">
        <f t="shared" si="5"/>
        <v/>
      </c>
      <c r="AN30" s="18" t="str">
        <f t="shared" si="6"/>
        <v/>
      </c>
      <c r="AO30" s="18" t="str">
        <f t="shared" si="7"/>
        <v/>
      </c>
      <c r="AP30" s="17" t="str">
        <f t="shared" si="8"/>
        <v/>
      </c>
    </row>
    <row r="32" spans="1:42" x14ac:dyDescent="0.2">
      <c r="A32" s="22" t="s">
        <v>73</v>
      </c>
      <c r="D32" s="23">
        <f t="shared" ref="D32:AH32" si="9">IF(D$4="","",INT((D$4+WEEKDAY(DATE($B$3,$B$2,1),2)-2)/7)+1)</f>
        <v>1</v>
      </c>
      <c r="E32" s="23">
        <f t="shared" si="9"/>
        <v>2</v>
      </c>
      <c r="F32" s="23">
        <f t="shared" si="9"/>
        <v>2</v>
      </c>
      <c r="G32" s="23">
        <f t="shared" si="9"/>
        <v>2</v>
      </c>
      <c r="H32" s="23">
        <f t="shared" si="9"/>
        <v>2</v>
      </c>
      <c r="I32" s="23">
        <f t="shared" si="9"/>
        <v>2</v>
      </c>
      <c r="J32" s="23">
        <f t="shared" si="9"/>
        <v>2</v>
      </c>
      <c r="K32" s="23">
        <f t="shared" si="9"/>
        <v>2</v>
      </c>
      <c r="L32" s="23">
        <f t="shared" si="9"/>
        <v>3</v>
      </c>
      <c r="M32" s="23">
        <f t="shared" si="9"/>
        <v>3</v>
      </c>
      <c r="N32" s="23">
        <f t="shared" si="9"/>
        <v>3</v>
      </c>
      <c r="O32" s="23">
        <f t="shared" si="9"/>
        <v>3</v>
      </c>
      <c r="P32" s="23">
        <f t="shared" si="9"/>
        <v>3</v>
      </c>
      <c r="Q32" s="23">
        <f t="shared" si="9"/>
        <v>3</v>
      </c>
      <c r="R32" s="23">
        <f t="shared" si="9"/>
        <v>3</v>
      </c>
      <c r="S32" s="23">
        <f t="shared" si="9"/>
        <v>4</v>
      </c>
      <c r="T32" s="23">
        <f t="shared" si="9"/>
        <v>4</v>
      </c>
      <c r="U32" s="23">
        <f t="shared" si="9"/>
        <v>4</v>
      </c>
      <c r="V32" s="23">
        <f t="shared" si="9"/>
        <v>4</v>
      </c>
      <c r="W32" s="23">
        <f t="shared" si="9"/>
        <v>4</v>
      </c>
      <c r="X32" s="23">
        <f t="shared" si="9"/>
        <v>4</v>
      </c>
      <c r="Y32" s="23">
        <f t="shared" si="9"/>
        <v>4</v>
      </c>
      <c r="Z32" s="23">
        <f t="shared" si="9"/>
        <v>5</v>
      </c>
      <c r="AA32" s="23">
        <f t="shared" si="9"/>
        <v>5</v>
      </c>
      <c r="AB32" s="23">
        <f t="shared" si="9"/>
        <v>5</v>
      </c>
      <c r="AC32" s="23">
        <f t="shared" si="9"/>
        <v>5</v>
      </c>
      <c r="AD32" s="23">
        <f t="shared" si="9"/>
        <v>5</v>
      </c>
      <c r="AE32" s="23">
        <f t="shared" si="9"/>
        <v>5</v>
      </c>
      <c r="AF32" s="23">
        <f t="shared" si="9"/>
        <v>5</v>
      </c>
      <c r="AG32" s="23">
        <f t="shared" si="9"/>
        <v>6</v>
      </c>
      <c r="AH32" s="23" t="str">
        <f t="shared" si="9"/>
        <v/>
      </c>
    </row>
    <row r="34" spans="1:42" ht="28" customHeight="1" x14ac:dyDescent="0.2">
      <c r="A34" s="33" t="s">
        <v>74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6" spans="1:42" x14ac:dyDescent="0.2">
      <c r="A36" s="31" t="s">
        <v>26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</sheetData>
  <mergeCells count="15">
    <mergeCell ref="A36:AP36"/>
    <mergeCell ref="H1:AP1"/>
    <mergeCell ref="B4:B5"/>
    <mergeCell ref="C4:C5"/>
    <mergeCell ref="A4:A5"/>
    <mergeCell ref="AP4:AP5"/>
    <mergeCell ref="AN4:AN5"/>
    <mergeCell ref="A34:AP34"/>
    <mergeCell ref="AI4:AI5"/>
    <mergeCell ref="AJ4:AJ5"/>
    <mergeCell ref="AM4:AM5"/>
    <mergeCell ref="AK4:AK5"/>
    <mergeCell ref="AO4:AO5"/>
    <mergeCell ref="AL4:AL5"/>
    <mergeCell ref="D2:AP2"/>
  </mergeCells>
  <conditionalFormatting sqref="D4:AH5">
    <cfRule type="expression" dxfId="14" priority="1">
      <formula>AND(D$4&lt;&gt;"",WEEKDAY(DATE($B$3,$B$2,D$4),2)&gt;5)</formula>
    </cfRule>
  </conditionalFormatting>
  <conditionalFormatting sqref="AJ6:AO30">
    <cfRule type="expression" dxfId="13" priority="2">
      <formula>AND(AJ6&lt;&gt;"",AJ6&gt;45)</formula>
    </cfRule>
  </conditionalFormatting>
  <dataValidations count="1">
    <dataValidation type="decimal" allowBlank="1" error="Saat 0 ile 24 arasında olmalı." sqref="D6:AH30" xr:uid="{00000000-0002-0000-0200-000000000000}">
      <formula1>0</formula1>
      <formula2>24</formula2>
    </dataValidation>
  </dataValidations>
  <hyperlinks>
    <hyperlink ref="A36" r:id="rId1" xr:uid="{00000000-0004-0000-02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40"/>
  <sheetViews>
    <sheetView showGridLines="0" zoomScale="90" workbookViewId="0">
      <pane xSplit="3" ySplit="5" topLeftCell="D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0" customWidth="1"/>
    <col min="2" max="2" width="13" customWidth="1"/>
    <col min="3" max="3" width="11" customWidth="1"/>
    <col min="4" max="34" width="4.1640625" customWidth="1"/>
    <col min="35" max="42" width="7.5" customWidth="1"/>
    <col min="43" max="47" width="10" customWidth="1"/>
  </cols>
  <sheetData>
    <row r="1" spans="1:47" ht="34" customHeight="1" x14ac:dyDescent="0.2">
      <c r="H1" s="34" t="s">
        <v>75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</row>
    <row r="2" spans="1:47" x14ac:dyDescent="0.2">
      <c r="A2" s="10" t="s">
        <v>28</v>
      </c>
      <c r="B2" s="11">
        <v>11</v>
      </c>
      <c r="D2" s="32" t="s">
        <v>29</v>
      </c>
      <c r="E2" s="25"/>
      <c r="F2" s="25"/>
      <c r="G2" s="25"/>
      <c r="H2" s="25"/>
      <c r="I2" s="28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30"/>
    </row>
    <row r="3" spans="1:47" x14ac:dyDescent="0.2">
      <c r="A3" s="10" t="s">
        <v>31</v>
      </c>
      <c r="B3" s="11">
        <v>2026</v>
      </c>
      <c r="D3" s="35" t="s">
        <v>76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</row>
    <row r="4" spans="1:47" ht="22" customHeight="1" x14ac:dyDescent="0.2">
      <c r="A4" s="26" t="s">
        <v>33</v>
      </c>
      <c r="B4" s="26" t="s">
        <v>34</v>
      </c>
      <c r="C4" s="26" t="s">
        <v>35</v>
      </c>
      <c r="D4" s="12">
        <f>IF(1&lt;=DAY(DATE($B$3,$B$2+1,0)),1,"")</f>
        <v>1</v>
      </c>
      <c r="E4" s="12">
        <f>IF(2&lt;=DAY(DATE($B$3,$B$2+1,0)),2,"")</f>
        <v>2</v>
      </c>
      <c r="F4" s="12">
        <f>IF(3&lt;=DAY(DATE($B$3,$B$2+1,0)),3,"")</f>
        <v>3</v>
      </c>
      <c r="G4" s="12">
        <f>IF(4&lt;=DAY(DATE($B$3,$B$2+1,0)),4,"")</f>
        <v>4</v>
      </c>
      <c r="H4" s="12">
        <f>IF(5&lt;=DAY(DATE($B$3,$B$2+1,0)),5,"")</f>
        <v>5</v>
      </c>
      <c r="I4" s="12">
        <f>IF(6&lt;=DAY(DATE($B$3,$B$2+1,0)),6,"")</f>
        <v>6</v>
      </c>
      <c r="J4" s="12">
        <f>IF(7&lt;=DAY(DATE($B$3,$B$2+1,0)),7,"")</f>
        <v>7</v>
      </c>
      <c r="K4" s="12">
        <f>IF(8&lt;=DAY(DATE($B$3,$B$2+1,0)),8,"")</f>
        <v>8</v>
      </c>
      <c r="L4" s="12">
        <f>IF(9&lt;=DAY(DATE($B$3,$B$2+1,0)),9,"")</f>
        <v>9</v>
      </c>
      <c r="M4" s="12">
        <f>IF(10&lt;=DAY(DATE($B$3,$B$2+1,0)),10,"")</f>
        <v>10</v>
      </c>
      <c r="N4" s="12">
        <f>IF(11&lt;=DAY(DATE($B$3,$B$2+1,0)),11,"")</f>
        <v>11</v>
      </c>
      <c r="O4" s="12">
        <f>IF(12&lt;=DAY(DATE($B$3,$B$2+1,0)),12,"")</f>
        <v>12</v>
      </c>
      <c r="P4" s="12">
        <f>IF(13&lt;=DAY(DATE($B$3,$B$2+1,0)),13,"")</f>
        <v>13</v>
      </c>
      <c r="Q4" s="12">
        <f>IF(14&lt;=DAY(DATE($B$3,$B$2+1,0)),14,"")</f>
        <v>14</v>
      </c>
      <c r="R4" s="12">
        <f>IF(15&lt;=DAY(DATE($B$3,$B$2+1,0)),15,"")</f>
        <v>15</v>
      </c>
      <c r="S4" s="12">
        <f>IF(16&lt;=DAY(DATE($B$3,$B$2+1,0)),16,"")</f>
        <v>16</v>
      </c>
      <c r="T4" s="12">
        <f>IF(17&lt;=DAY(DATE($B$3,$B$2+1,0)),17,"")</f>
        <v>17</v>
      </c>
      <c r="U4" s="12">
        <f>IF(18&lt;=DAY(DATE($B$3,$B$2+1,0)),18,"")</f>
        <v>18</v>
      </c>
      <c r="V4" s="12">
        <f>IF(19&lt;=DAY(DATE($B$3,$B$2+1,0)),19,"")</f>
        <v>19</v>
      </c>
      <c r="W4" s="12">
        <f>IF(20&lt;=DAY(DATE($B$3,$B$2+1,0)),20,"")</f>
        <v>20</v>
      </c>
      <c r="X4" s="12">
        <f>IF(21&lt;=DAY(DATE($B$3,$B$2+1,0)),21,"")</f>
        <v>21</v>
      </c>
      <c r="Y4" s="12">
        <f>IF(22&lt;=DAY(DATE($B$3,$B$2+1,0)),22,"")</f>
        <v>22</v>
      </c>
      <c r="Z4" s="12">
        <f>IF(23&lt;=DAY(DATE($B$3,$B$2+1,0)),23,"")</f>
        <v>23</v>
      </c>
      <c r="AA4" s="12">
        <f>IF(24&lt;=DAY(DATE($B$3,$B$2+1,0)),24,"")</f>
        <v>24</v>
      </c>
      <c r="AB4" s="12">
        <f>IF(25&lt;=DAY(DATE($B$3,$B$2+1,0)),25,"")</f>
        <v>25</v>
      </c>
      <c r="AC4" s="12">
        <f>IF(26&lt;=DAY(DATE($B$3,$B$2+1,0)),26,"")</f>
        <v>26</v>
      </c>
      <c r="AD4" s="12">
        <f>IF(27&lt;=DAY(DATE($B$3,$B$2+1,0)),27,"")</f>
        <v>27</v>
      </c>
      <c r="AE4" s="12">
        <f>IF(28&lt;=DAY(DATE($B$3,$B$2+1,0)),28,"")</f>
        <v>28</v>
      </c>
      <c r="AF4" s="12">
        <f>IF(29&lt;=DAY(DATE($B$3,$B$2+1,0)),29,"")</f>
        <v>29</v>
      </c>
      <c r="AG4" s="12">
        <f>IF(30&lt;=DAY(DATE($B$3,$B$2+1,0)),30,"")</f>
        <v>30</v>
      </c>
      <c r="AH4" s="12" t="str">
        <f>IF(31&lt;=DAY(DATE($B$3,$B$2+1,0)),31,"")</f>
        <v/>
      </c>
      <c r="AI4" s="26" t="s">
        <v>36</v>
      </c>
      <c r="AJ4" s="26" t="s">
        <v>37</v>
      </c>
      <c r="AK4" s="26" t="s">
        <v>38</v>
      </c>
      <c r="AL4" s="26" t="s">
        <v>39</v>
      </c>
      <c r="AM4" s="26" t="s">
        <v>40</v>
      </c>
      <c r="AN4" s="26" t="s">
        <v>41</v>
      </c>
      <c r="AO4" s="26" t="s">
        <v>42</v>
      </c>
      <c r="AP4" s="26" t="s">
        <v>43</v>
      </c>
      <c r="AQ4" s="26" t="s">
        <v>44</v>
      </c>
      <c r="AR4" s="26" t="s">
        <v>45</v>
      </c>
      <c r="AS4" s="26" t="s">
        <v>46</v>
      </c>
      <c r="AT4" s="26" t="s">
        <v>47</v>
      </c>
      <c r="AU4" s="26" t="s">
        <v>48</v>
      </c>
    </row>
    <row r="5" spans="1:47" ht="22" customHeight="1" x14ac:dyDescent="0.2">
      <c r="A5" s="27"/>
      <c r="B5" s="27"/>
      <c r="C5" s="27"/>
      <c r="D5" s="12" t="str">
        <f t="shared" ref="D5:AH5" si="0">IF(D$4="","",CHOOSE(WEEKDAY(DATE($B$3,$B$2,D$4),2),"Pzt","Sal","Çar","Per","Cum","Cmt","Paz"))</f>
        <v>Paz</v>
      </c>
      <c r="E5" s="12" t="str">
        <f t="shared" si="0"/>
        <v>Pzt</v>
      </c>
      <c r="F5" s="12" t="str">
        <f t="shared" si="0"/>
        <v>Sal</v>
      </c>
      <c r="G5" s="12" t="str">
        <f t="shared" si="0"/>
        <v>Çar</v>
      </c>
      <c r="H5" s="12" t="str">
        <f t="shared" si="0"/>
        <v>Per</v>
      </c>
      <c r="I5" s="12" t="str">
        <f t="shared" si="0"/>
        <v>Cum</v>
      </c>
      <c r="J5" s="12" t="str">
        <f t="shared" si="0"/>
        <v>Cmt</v>
      </c>
      <c r="K5" s="12" t="str">
        <f t="shared" si="0"/>
        <v>Paz</v>
      </c>
      <c r="L5" s="12" t="str">
        <f t="shared" si="0"/>
        <v>Pzt</v>
      </c>
      <c r="M5" s="12" t="str">
        <f t="shared" si="0"/>
        <v>Sal</v>
      </c>
      <c r="N5" s="12" t="str">
        <f t="shared" si="0"/>
        <v>Çar</v>
      </c>
      <c r="O5" s="12" t="str">
        <f t="shared" si="0"/>
        <v>Per</v>
      </c>
      <c r="P5" s="12" t="str">
        <f t="shared" si="0"/>
        <v>Cum</v>
      </c>
      <c r="Q5" s="12" t="str">
        <f t="shared" si="0"/>
        <v>Cmt</v>
      </c>
      <c r="R5" s="12" t="str">
        <f t="shared" si="0"/>
        <v>Paz</v>
      </c>
      <c r="S5" s="12" t="str">
        <f t="shared" si="0"/>
        <v>Pzt</v>
      </c>
      <c r="T5" s="12" t="str">
        <f t="shared" si="0"/>
        <v>Sal</v>
      </c>
      <c r="U5" s="12" t="str">
        <f t="shared" si="0"/>
        <v>Çar</v>
      </c>
      <c r="V5" s="12" t="str">
        <f t="shared" si="0"/>
        <v>Per</v>
      </c>
      <c r="W5" s="12" t="str">
        <f t="shared" si="0"/>
        <v>Cum</v>
      </c>
      <c r="X5" s="12" t="str">
        <f t="shared" si="0"/>
        <v>Cmt</v>
      </c>
      <c r="Y5" s="12" t="str">
        <f t="shared" si="0"/>
        <v>Paz</v>
      </c>
      <c r="Z5" s="12" t="str">
        <f t="shared" si="0"/>
        <v>Pzt</v>
      </c>
      <c r="AA5" s="12" t="str">
        <f t="shared" si="0"/>
        <v>Sal</v>
      </c>
      <c r="AB5" s="12" t="str">
        <f t="shared" si="0"/>
        <v>Çar</v>
      </c>
      <c r="AC5" s="12" t="str">
        <f t="shared" si="0"/>
        <v>Per</v>
      </c>
      <c r="AD5" s="12" t="str">
        <f t="shared" si="0"/>
        <v>Cum</v>
      </c>
      <c r="AE5" s="12" t="str">
        <f t="shared" si="0"/>
        <v>Cmt</v>
      </c>
      <c r="AF5" s="12" t="str">
        <f t="shared" si="0"/>
        <v>Paz</v>
      </c>
      <c r="AG5" s="12" t="str">
        <f t="shared" si="0"/>
        <v>Pzt</v>
      </c>
      <c r="AH5" s="12" t="str">
        <f t="shared" si="0"/>
        <v/>
      </c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</row>
    <row r="6" spans="1:47" x14ac:dyDescent="0.2">
      <c r="A6" s="13"/>
      <c r="B6" s="13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6" t="str">
        <f t="shared" ref="AI6:AI30" si="1">IF($A6="","",COUNTIF($D6:$AH6,"Ç"))</f>
        <v/>
      </c>
      <c r="AJ6" s="15" t="str">
        <f t="shared" ref="AJ6:AJ30" si="2">IF($A6="","",COUNTIF($D6:$AH6,"HT"))</f>
        <v/>
      </c>
      <c r="AK6" s="15" t="str">
        <f t="shared" ref="AK6:AK30" si="3">IF($A6="","",COUNTIF($D6:$AH6,"RT"))</f>
        <v/>
      </c>
      <c r="AL6" s="15" t="str">
        <f t="shared" ref="AL6:AL30" si="4">IF($A6="","",COUNTIF($D6:$AH6,"Yİ"))</f>
        <v/>
      </c>
      <c r="AM6" s="15" t="str">
        <f t="shared" ref="AM6:AM30" si="5">IF($A6="","",COUNTIF($D6:$AH6,"Üİ"))</f>
        <v/>
      </c>
      <c r="AN6" s="15" t="str">
        <f t="shared" ref="AN6:AN30" si="6">IF($A6="","",COUNTIF($D6:$AH6,"R"))</f>
        <v/>
      </c>
      <c r="AO6" s="15" t="str">
        <f t="shared" ref="AO6:AO30" si="7">IF($A6="","",COUNTIF($D6:$AH6,"D"))</f>
        <v/>
      </c>
      <c r="AP6" s="15" t="str">
        <f t="shared" ref="AP6:AP30" si="8">IF($A6="","",COUNTIF($D6:$AH6,"Mİ"))</f>
        <v/>
      </c>
      <c r="AQ6" s="15" t="str">
        <f>IF($A6="","",SUMPRODUCT(COUNTIF($D6:$AH6,{"Ç","HT","RT","Yİ","Üİ","R","D","Mİ"})))</f>
        <v/>
      </c>
      <c r="AR6" s="15" t="str">
        <f t="shared" ref="AR6:AR30" si="9">IF($A6="","",DAY(DATE($B$3,$B$2+1,0))-IF($C6="",0,IF(AND(YEAR($C6)=$B$3,MONTH($C6)=$B$2),DAY($C6)-1,0))-AQ6)</f>
        <v/>
      </c>
      <c r="AS6" s="15" t="str">
        <f t="shared" ref="AS6:AS30" si="10">IF($A6="","",AM6+AN6+AO6)</f>
        <v/>
      </c>
      <c r="AT6" s="17" t="str">
        <f>IF($A6="","",Saat!$AI6)</f>
        <v/>
      </c>
      <c r="AU6" s="18" t="str">
        <f>IF($A6="","",Saat!$AP6)</f>
        <v/>
      </c>
    </row>
    <row r="7" spans="1:47" x14ac:dyDescent="0.2">
      <c r="A7" s="13"/>
      <c r="B7" s="13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6" t="str">
        <f t="shared" si="1"/>
        <v/>
      </c>
      <c r="AJ7" s="15" t="str">
        <f t="shared" si="2"/>
        <v/>
      </c>
      <c r="AK7" s="15" t="str">
        <f t="shared" si="3"/>
        <v/>
      </c>
      <c r="AL7" s="15" t="str">
        <f t="shared" si="4"/>
        <v/>
      </c>
      <c r="AM7" s="15" t="str">
        <f t="shared" si="5"/>
        <v/>
      </c>
      <c r="AN7" s="15" t="str">
        <f t="shared" si="6"/>
        <v/>
      </c>
      <c r="AO7" s="15" t="str">
        <f t="shared" si="7"/>
        <v/>
      </c>
      <c r="AP7" s="15" t="str">
        <f t="shared" si="8"/>
        <v/>
      </c>
      <c r="AQ7" s="15" t="str">
        <f>IF($A7="","",SUMPRODUCT(COUNTIF($D7:$AH7,{"Ç","HT","RT","Yİ","Üİ","R","D","Mİ"})))</f>
        <v/>
      </c>
      <c r="AR7" s="15" t="str">
        <f t="shared" si="9"/>
        <v/>
      </c>
      <c r="AS7" s="15" t="str">
        <f t="shared" si="10"/>
        <v/>
      </c>
      <c r="AT7" s="17" t="str">
        <f>IF($A7="","",Saat!$AI7)</f>
        <v/>
      </c>
      <c r="AU7" s="18" t="str">
        <f>IF($A7="","",Saat!$AP7)</f>
        <v/>
      </c>
    </row>
    <row r="8" spans="1:47" x14ac:dyDescent="0.2">
      <c r="A8" s="13"/>
      <c r="B8" s="13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6" t="str">
        <f t="shared" si="1"/>
        <v/>
      </c>
      <c r="AJ8" s="15" t="str">
        <f t="shared" si="2"/>
        <v/>
      </c>
      <c r="AK8" s="15" t="str">
        <f t="shared" si="3"/>
        <v/>
      </c>
      <c r="AL8" s="15" t="str">
        <f t="shared" si="4"/>
        <v/>
      </c>
      <c r="AM8" s="15" t="str">
        <f t="shared" si="5"/>
        <v/>
      </c>
      <c r="AN8" s="15" t="str">
        <f t="shared" si="6"/>
        <v/>
      </c>
      <c r="AO8" s="15" t="str">
        <f t="shared" si="7"/>
        <v/>
      </c>
      <c r="AP8" s="15" t="str">
        <f t="shared" si="8"/>
        <v/>
      </c>
      <c r="AQ8" s="15" t="str">
        <f>IF($A8="","",SUMPRODUCT(COUNTIF($D8:$AH8,{"Ç","HT","RT","Yİ","Üİ","R","D","Mİ"})))</f>
        <v/>
      </c>
      <c r="AR8" s="15" t="str">
        <f t="shared" si="9"/>
        <v/>
      </c>
      <c r="AS8" s="15" t="str">
        <f t="shared" si="10"/>
        <v/>
      </c>
      <c r="AT8" s="17" t="str">
        <f>IF($A8="","",Saat!$AI8)</f>
        <v/>
      </c>
      <c r="AU8" s="18" t="str">
        <f>IF($A8="","",Saat!$AP8)</f>
        <v/>
      </c>
    </row>
    <row r="9" spans="1:47" x14ac:dyDescent="0.2">
      <c r="A9" s="13"/>
      <c r="B9" s="13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6" t="str">
        <f t="shared" si="1"/>
        <v/>
      </c>
      <c r="AJ9" s="15" t="str">
        <f t="shared" si="2"/>
        <v/>
      </c>
      <c r="AK9" s="15" t="str">
        <f t="shared" si="3"/>
        <v/>
      </c>
      <c r="AL9" s="15" t="str">
        <f t="shared" si="4"/>
        <v/>
      </c>
      <c r="AM9" s="15" t="str">
        <f t="shared" si="5"/>
        <v/>
      </c>
      <c r="AN9" s="15" t="str">
        <f t="shared" si="6"/>
        <v/>
      </c>
      <c r="AO9" s="15" t="str">
        <f t="shared" si="7"/>
        <v/>
      </c>
      <c r="AP9" s="15" t="str">
        <f t="shared" si="8"/>
        <v/>
      </c>
      <c r="AQ9" s="15" t="str">
        <f>IF($A9="","",SUMPRODUCT(COUNTIF($D9:$AH9,{"Ç","HT","RT","Yİ","Üİ","R","D","Mİ"})))</f>
        <v/>
      </c>
      <c r="AR9" s="15" t="str">
        <f t="shared" si="9"/>
        <v/>
      </c>
      <c r="AS9" s="15" t="str">
        <f t="shared" si="10"/>
        <v/>
      </c>
      <c r="AT9" s="17" t="str">
        <f>IF($A9="","",Saat!$AI9)</f>
        <v/>
      </c>
      <c r="AU9" s="18" t="str">
        <f>IF($A9="","",Saat!$AP9)</f>
        <v/>
      </c>
    </row>
    <row r="10" spans="1:47" x14ac:dyDescent="0.2">
      <c r="A10" s="13"/>
      <c r="B10" s="13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6" t="str">
        <f t="shared" si="1"/>
        <v/>
      </c>
      <c r="AJ10" s="15" t="str">
        <f t="shared" si="2"/>
        <v/>
      </c>
      <c r="AK10" s="15" t="str">
        <f t="shared" si="3"/>
        <v/>
      </c>
      <c r="AL10" s="15" t="str">
        <f t="shared" si="4"/>
        <v/>
      </c>
      <c r="AM10" s="15" t="str">
        <f t="shared" si="5"/>
        <v/>
      </c>
      <c r="AN10" s="15" t="str">
        <f t="shared" si="6"/>
        <v/>
      </c>
      <c r="AO10" s="15" t="str">
        <f t="shared" si="7"/>
        <v/>
      </c>
      <c r="AP10" s="15" t="str">
        <f t="shared" si="8"/>
        <v/>
      </c>
      <c r="AQ10" s="15" t="str">
        <f>IF($A10="","",SUMPRODUCT(COUNTIF($D10:$AH10,{"Ç","HT","RT","Yİ","Üİ","R","D","Mİ"})))</f>
        <v/>
      </c>
      <c r="AR10" s="15" t="str">
        <f t="shared" si="9"/>
        <v/>
      </c>
      <c r="AS10" s="15" t="str">
        <f t="shared" si="10"/>
        <v/>
      </c>
      <c r="AT10" s="17" t="str">
        <f>IF($A10="","",Saat!$AI10)</f>
        <v/>
      </c>
      <c r="AU10" s="18" t="str">
        <f>IF($A10="","",Saat!$AP10)</f>
        <v/>
      </c>
    </row>
    <row r="11" spans="1:47" x14ac:dyDescent="0.2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6" t="str">
        <f t="shared" si="1"/>
        <v/>
      </c>
      <c r="AJ11" s="15" t="str">
        <f t="shared" si="2"/>
        <v/>
      </c>
      <c r="AK11" s="15" t="str">
        <f t="shared" si="3"/>
        <v/>
      </c>
      <c r="AL11" s="15" t="str">
        <f t="shared" si="4"/>
        <v/>
      </c>
      <c r="AM11" s="15" t="str">
        <f t="shared" si="5"/>
        <v/>
      </c>
      <c r="AN11" s="15" t="str">
        <f t="shared" si="6"/>
        <v/>
      </c>
      <c r="AO11" s="15" t="str">
        <f t="shared" si="7"/>
        <v/>
      </c>
      <c r="AP11" s="15" t="str">
        <f t="shared" si="8"/>
        <v/>
      </c>
      <c r="AQ11" s="15" t="str">
        <f>IF($A11="","",SUMPRODUCT(COUNTIF($D11:$AH11,{"Ç","HT","RT","Yİ","Üİ","R","D","Mİ"})))</f>
        <v/>
      </c>
      <c r="AR11" s="15" t="str">
        <f t="shared" si="9"/>
        <v/>
      </c>
      <c r="AS11" s="15" t="str">
        <f t="shared" si="10"/>
        <v/>
      </c>
      <c r="AT11" s="17" t="str">
        <f>IF($A11="","",Saat!$AI11)</f>
        <v/>
      </c>
      <c r="AU11" s="18" t="str">
        <f>IF($A11="","",Saat!$AP11)</f>
        <v/>
      </c>
    </row>
    <row r="12" spans="1:47" x14ac:dyDescent="0.2">
      <c r="A12" s="13"/>
      <c r="B12" s="13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6" t="str">
        <f t="shared" si="1"/>
        <v/>
      </c>
      <c r="AJ12" s="15" t="str">
        <f t="shared" si="2"/>
        <v/>
      </c>
      <c r="AK12" s="15" t="str">
        <f t="shared" si="3"/>
        <v/>
      </c>
      <c r="AL12" s="15" t="str">
        <f t="shared" si="4"/>
        <v/>
      </c>
      <c r="AM12" s="15" t="str">
        <f t="shared" si="5"/>
        <v/>
      </c>
      <c r="AN12" s="15" t="str">
        <f t="shared" si="6"/>
        <v/>
      </c>
      <c r="AO12" s="15" t="str">
        <f t="shared" si="7"/>
        <v/>
      </c>
      <c r="AP12" s="15" t="str">
        <f t="shared" si="8"/>
        <v/>
      </c>
      <c r="AQ12" s="15" t="str">
        <f>IF($A12="","",SUMPRODUCT(COUNTIF($D12:$AH12,{"Ç","HT","RT","Yİ","Üİ","R","D","Mİ"})))</f>
        <v/>
      </c>
      <c r="AR12" s="15" t="str">
        <f t="shared" si="9"/>
        <v/>
      </c>
      <c r="AS12" s="15" t="str">
        <f t="shared" si="10"/>
        <v/>
      </c>
      <c r="AT12" s="17" t="str">
        <f>IF($A12="","",Saat!$AI12)</f>
        <v/>
      </c>
      <c r="AU12" s="18" t="str">
        <f>IF($A12="","",Saat!$AP12)</f>
        <v/>
      </c>
    </row>
    <row r="13" spans="1:47" x14ac:dyDescent="0.2">
      <c r="A13" s="13"/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6" t="str">
        <f t="shared" si="1"/>
        <v/>
      </c>
      <c r="AJ13" s="15" t="str">
        <f t="shared" si="2"/>
        <v/>
      </c>
      <c r="AK13" s="15" t="str">
        <f t="shared" si="3"/>
        <v/>
      </c>
      <c r="AL13" s="15" t="str">
        <f t="shared" si="4"/>
        <v/>
      </c>
      <c r="AM13" s="15" t="str">
        <f t="shared" si="5"/>
        <v/>
      </c>
      <c r="AN13" s="15" t="str">
        <f t="shared" si="6"/>
        <v/>
      </c>
      <c r="AO13" s="15" t="str">
        <f t="shared" si="7"/>
        <v/>
      </c>
      <c r="AP13" s="15" t="str">
        <f t="shared" si="8"/>
        <v/>
      </c>
      <c r="AQ13" s="15" t="str">
        <f>IF($A13="","",SUMPRODUCT(COUNTIF($D13:$AH13,{"Ç","HT","RT","Yİ","Üİ","R","D","Mİ"})))</f>
        <v/>
      </c>
      <c r="AR13" s="15" t="str">
        <f t="shared" si="9"/>
        <v/>
      </c>
      <c r="AS13" s="15" t="str">
        <f t="shared" si="10"/>
        <v/>
      </c>
      <c r="AT13" s="17" t="str">
        <f>IF($A13="","",Saat!$AI13)</f>
        <v/>
      </c>
      <c r="AU13" s="18" t="str">
        <f>IF($A13="","",Saat!$AP13)</f>
        <v/>
      </c>
    </row>
    <row r="14" spans="1:47" x14ac:dyDescent="0.2">
      <c r="A14" s="13"/>
      <c r="B14" s="13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6" t="str">
        <f t="shared" si="1"/>
        <v/>
      </c>
      <c r="AJ14" s="15" t="str">
        <f t="shared" si="2"/>
        <v/>
      </c>
      <c r="AK14" s="15" t="str">
        <f t="shared" si="3"/>
        <v/>
      </c>
      <c r="AL14" s="15" t="str">
        <f t="shared" si="4"/>
        <v/>
      </c>
      <c r="AM14" s="15" t="str">
        <f t="shared" si="5"/>
        <v/>
      </c>
      <c r="AN14" s="15" t="str">
        <f t="shared" si="6"/>
        <v/>
      </c>
      <c r="AO14" s="15" t="str">
        <f t="shared" si="7"/>
        <v/>
      </c>
      <c r="AP14" s="15" t="str">
        <f t="shared" si="8"/>
        <v/>
      </c>
      <c r="AQ14" s="15" t="str">
        <f>IF($A14="","",SUMPRODUCT(COUNTIF($D14:$AH14,{"Ç","HT","RT","Yİ","Üİ","R","D","Mİ"})))</f>
        <v/>
      </c>
      <c r="AR14" s="15" t="str">
        <f t="shared" si="9"/>
        <v/>
      </c>
      <c r="AS14" s="15" t="str">
        <f t="shared" si="10"/>
        <v/>
      </c>
      <c r="AT14" s="17" t="str">
        <f>IF($A14="","",Saat!$AI14)</f>
        <v/>
      </c>
      <c r="AU14" s="18" t="str">
        <f>IF($A14="","",Saat!$AP14)</f>
        <v/>
      </c>
    </row>
    <row r="15" spans="1:47" x14ac:dyDescent="0.2">
      <c r="A15" s="13"/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6" t="str">
        <f t="shared" si="1"/>
        <v/>
      </c>
      <c r="AJ15" s="15" t="str">
        <f t="shared" si="2"/>
        <v/>
      </c>
      <c r="AK15" s="15" t="str">
        <f t="shared" si="3"/>
        <v/>
      </c>
      <c r="AL15" s="15" t="str">
        <f t="shared" si="4"/>
        <v/>
      </c>
      <c r="AM15" s="15" t="str">
        <f t="shared" si="5"/>
        <v/>
      </c>
      <c r="AN15" s="15" t="str">
        <f t="shared" si="6"/>
        <v/>
      </c>
      <c r="AO15" s="15" t="str">
        <f t="shared" si="7"/>
        <v/>
      </c>
      <c r="AP15" s="15" t="str">
        <f t="shared" si="8"/>
        <v/>
      </c>
      <c r="AQ15" s="15" t="str">
        <f>IF($A15="","",SUMPRODUCT(COUNTIF($D15:$AH15,{"Ç","HT","RT","Yİ","Üİ","R","D","Mİ"})))</f>
        <v/>
      </c>
      <c r="AR15" s="15" t="str">
        <f t="shared" si="9"/>
        <v/>
      </c>
      <c r="AS15" s="15" t="str">
        <f t="shared" si="10"/>
        <v/>
      </c>
      <c r="AT15" s="17" t="str">
        <f>IF($A15="","",Saat!$AI15)</f>
        <v/>
      </c>
      <c r="AU15" s="18" t="str">
        <f>IF($A15="","",Saat!$AP15)</f>
        <v/>
      </c>
    </row>
    <row r="16" spans="1:47" x14ac:dyDescent="0.2">
      <c r="A16" s="13"/>
      <c r="B16" s="13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6" t="str">
        <f t="shared" si="1"/>
        <v/>
      </c>
      <c r="AJ16" s="15" t="str">
        <f t="shared" si="2"/>
        <v/>
      </c>
      <c r="AK16" s="15" t="str">
        <f t="shared" si="3"/>
        <v/>
      </c>
      <c r="AL16" s="15" t="str">
        <f t="shared" si="4"/>
        <v/>
      </c>
      <c r="AM16" s="15" t="str">
        <f t="shared" si="5"/>
        <v/>
      </c>
      <c r="AN16" s="15" t="str">
        <f t="shared" si="6"/>
        <v/>
      </c>
      <c r="AO16" s="15" t="str">
        <f t="shared" si="7"/>
        <v/>
      </c>
      <c r="AP16" s="15" t="str">
        <f t="shared" si="8"/>
        <v/>
      </c>
      <c r="AQ16" s="15" t="str">
        <f>IF($A16="","",SUMPRODUCT(COUNTIF($D16:$AH16,{"Ç","HT","RT","Yİ","Üİ","R","D","Mİ"})))</f>
        <v/>
      </c>
      <c r="AR16" s="15" t="str">
        <f t="shared" si="9"/>
        <v/>
      </c>
      <c r="AS16" s="15" t="str">
        <f t="shared" si="10"/>
        <v/>
      </c>
      <c r="AT16" s="17" t="str">
        <f>IF($A16="","",Saat!$AI16)</f>
        <v/>
      </c>
      <c r="AU16" s="18" t="str">
        <f>IF($A16="","",Saat!$AP16)</f>
        <v/>
      </c>
    </row>
    <row r="17" spans="1:47" x14ac:dyDescent="0.2">
      <c r="A17" s="13"/>
      <c r="B17" s="13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6" t="str">
        <f t="shared" si="1"/>
        <v/>
      </c>
      <c r="AJ17" s="15" t="str">
        <f t="shared" si="2"/>
        <v/>
      </c>
      <c r="AK17" s="15" t="str">
        <f t="shared" si="3"/>
        <v/>
      </c>
      <c r="AL17" s="15" t="str">
        <f t="shared" si="4"/>
        <v/>
      </c>
      <c r="AM17" s="15" t="str">
        <f t="shared" si="5"/>
        <v/>
      </c>
      <c r="AN17" s="15" t="str">
        <f t="shared" si="6"/>
        <v/>
      </c>
      <c r="AO17" s="15" t="str">
        <f t="shared" si="7"/>
        <v/>
      </c>
      <c r="AP17" s="15" t="str">
        <f t="shared" si="8"/>
        <v/>
      </c>
      <c r="AQ17" s="15" t="str">
        <f>IF($A17="","",SUMPRODUCT(COUNTIF($D17:$AH17,{"Ç","HT","RT","Yİ","Üİ","R","D","Mİ"})))</f>
        <v/>
      </c>
      <c r="AR17" s="15" t="str">
        <f t="shared" si="9"/>
        <v/>
      </c>
      <c r="AS17" s="15" t="str">
        <f t="shared" si="10"/>
        <v/>
      </c>
      <c r="AT17" s="17" t="str">
        <f>IF($A17="","",Saat!$AI17)</f>
        <v/>
      </c>
      <c r="AU17" s="18" t="str">
        <f>IF($A17="","",Saat!$AP17)</f>
        <v/>
      </c>
    </row>
    <row r="18" spans="1:47" x14ac:dyDescent="0.2">
      <c r="A18" s="13"/>
      <c r="B18" s="13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6" t="str">
        <f t="shared" si="1"/>
        <v/>
      </c>
      <c r="AJ18" s="15" t="str">
        <f t="shared" si="2"/>
        <v/>
      </c>
      <c r="AK18" s="15" t="str">
        <f t="shared" si="3"/>
        <v/>
      </c>
      <c r="AL18" s="15" t="str">
        <f t="shared" si="4"/>
        <v/>
      </c>
      <c r="AM18" s="15" t="str">
        <f t="shared" si="5"/>
        <v/>
      </c>
      <c r="AN18" s="15" t="str">
        <f t="shared" si="6"/>
        <v/>
      </c>
      <c r="AO18" s="15" t="str">
        <f t="shared" si="7"/>
        <v/>
      </c>
      <c r="AP18" s="15" t="str">
        <f t="shared" si="8"/>
        <v/>
      </c>
      <c r="AQ18" s="15" t="str">
        <f>IF($A18="","",SUMPRODUCT(COUNTIF($D18:$AH18,{"Ç","HT","RT","Yİ","Üİ","R","D","Mİ"})))</f>
        <v/>
      </c>
      <c r="AR18" s="15" t="str">
        <f t="shared" si="9"/>
        <v/>
      </c>
      <c r="AS18" s="15" t="str">
        <f t="shared" si="10"/>
        <v/>
      </c>
      <c r="AT18" s="17" t="str">
        <f>IF($A18="","",Saat!$AI18)</f>
        <v/>
      </c>
      <c r="AU18" s="18" t="str">
        <f>IF($A18="","",Saat!$AP18)</f>
        <v/>
      </c>
    </row>
    <row r="19" spans="1:47" x14ac:dyDescent="0.2">
      <c r="A19" s="13"/>
      <c r="B19" s="13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6" t="str">
        <f t="shared" si="1"/>
        <v/>
      </c>
      <c r="AJ19" s="15" t="str">
        <f t="shared" si="2"/>
        <v/>
      </c>
      <c r="AK19" s="15" t="str">
        <f t="shared" si="3"/>
        <v/>
      </c>
      <c r="AL19" s="15" t="str">
        <f t="shared" si="4"/>
        <v/>
      </c>
      <c r="AM19" s="15" t="str">
        <f t="shared" si="5"/>
        <v/>
      </c>
      <c r="AN19" s="15" t="str">
        <f t="shared" si="6"/>
        <v/>
      </c>
      <c r="AO19" s="15" t="str">
        <f t="shared" si="7"/>
        <v/>
      </c>
      <c r="AP19" s="15" t="str">
        <f t="shared" si="8"/>
        <v/>
      </c>
      <c r="AQ19" s="15" t="str">
        <f>IF($A19="","",SUMPRODUCT(COUNTIF($D19:$AH19,{"Ç","HT","RT","Yİ","Üİ","R","D","Mİ"})))</f>
        <v/>
      </c>
      <c r="AR19" s="15" t="str">
        <f t="shared" si="9"/>
        <v/>
      </c>
      <c r="AS19" s="15" t="str">
        <f t="shared" si="10"/>
        <v/>
      </c>
      <c r="AT19" s="17" t="str">
        <f>IF($A19="","",Saat!$AI19)</f>
        <v/>
      </c>
      <c r="AU19" s="18" t="str">
        <f>IF($A19="","",Saat!$AP19)</f>
        <v/>
      </c>
    </row>
    <row r="20" spans="1:47" x14ac:dyDescent="0.2">
      <c r="A20" s="13"/>
      <c r="B20" s="13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6" t="str">
        <f t="shared" si="1"/>
        <v/>
      </c>
      <c r="AJ20" s="15" t="str">
        <f t="shared" si="2"/>
        <v/>
      </c>
      <c r="AK20" s="15" t="str">
        <f t="shared" si="3"/>
        <v/>
      </c>
      <c r="AL20" s="15" t="str">
        <f t="shared" si="4"/>
        <v/>
      </c>
      <c r="AM20" s="15" t="str">
        <f t="shared" si="5"/>
        <v/>
      </c>
      <c r="AN20" s="15" t="str">
        <f t="shared" si="6"/>
        <v/>
      </c>
      <c r="AO20" s="15" t="str">
        <f t="shared" si="7"/>
        <v/>
      </c>
      <c r="AP20" s="15" t="str">
        <f t="shared" si="8"/>
        <v/>
      </c>
      <c r="AQ20" s="15" t="str">
        <f>IF($A20="","",SUMPRODUCT(COUNTIF($D20:$AH20,{"Ç","HT","RT","Yİ","Üİ","R","D","Mİ"})))</f>
        <v/>
      </c>
      <c r="AR20" s="15" t="str">
        <f t="shared" si="9"/>
        <v/>
      </c>
      <c r="AS20" s="15" t="str">
        <f t="shared" si="10"/>
        <v/>
      </c>
      <c r="AT20" s="17" t="str">
        <f>IF($A20="","",Saat!$AI20)</f>
        <v/>
      </c>
      <c r="AU20" s="18" t="str">
        <f>IF($A20="","",Saat!$AP20)</f>
        <v/>
      </c>
    </row>
    <row r="21" spans="1:47" x14ac:dyDescent="0.2">
      <c r="A21" s="13"/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 t="str">
        <f t="shared" si="1"/>
        <v/>
      </c>
      <c r="AJ21" s="15" t="str">
        <f t="shared" si="2"/>
        <v/>
      </c>
      <c r="AK21" s="15" t="str">
        <f t="shared" si="3"/>
        <v/>
      </c>
      <c r="AL21" s="15" t="str">
        <f t="shared" si="4"/>
        <v/>
      </c>
      <c r="AM21" s="15" t="str">
        <f t="shared" si="5"/>
        <v/>
      </c>
      <c r="AN21" s="15" t="str">
        <f t="shared" si="6"/>
        <v/>
      </c>
      <c r="AO21" s="15" t="str">
        <f t="shared" si="7"/>
        <v/>
      </c>
      <c r="AP21" s="15" t="str">
        <f t="shared" si="8"/>
        <v/>
      </c>
      <c r="AQ21" s="15" t="str">
        <f>IF($A21="","",SUMPRODUCT(COUNTIF($D21:$AH21,{"Ç","HT","RT","Yİ","Üİ","R","D","Mİ"})))</f>
        <v/>
      </c>
      <c r="AR21" s="15" t="str">
        <f t="shared" si="9"/>
        <v/>
      </c>
      <c r="AS21" s="15" t="str">
        <f t="shared" si="10"/>
        <v/>
      </c>
      <c r="AT21" s="17" t="str">
        <f>IF($A21="","",Saat!$AI21)</f>
        <v/>
      </c>
      <c r="AU21" s="18" t="str">
        <f>IF($A21="","",Saat!$AP21)</f>
        <v/>
      </c>
    </row>
    <row r="22" spans="1:47" x14ac:dyDescent="0.2">
      <c r="A22" s="13"/>
      <c r="B22" s="13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6" t="str">
        <f t="shared" si="1"/>
        <v/>
      </c>
      <c r="AJ22" s="15" t="str">
        <f t="shared" si="2"/>
        <v/>
      </c>
      <c r="AK22" s="15" t="str">
        <f t="shared" si="3"/>
        <v/>
      </c>
      <c r="AL22" s="15" t="str">
        <f t="shared" si="4"/>
        <v/>
      </c>
      <c r="AM22" s="15" t="str">
        <f t="shared" si="5"/>
        <v/>
      </c>
      <c r="AN22" s="15" t="str">
        <f t="shared" si="6"/>
        <v/>
      </c>
      <c r="AO22" s="15" t="str">
        <f t="shared" si="7"/>
        <v/>
      </c>
      <c r="AP22" s="15" t="str">
        <f t="shared" si="8"/>
        <v/>
      </c>
      <c r="AQ22" s="15" t="str">
        <f>IF($A22="","",SUMPRODUCT(COUNTIF($D22:$AH22,{"Ç","HT","RT","Yİ","Üİ","R","D","Mİ"})))</f>
        <v/>
      </c>
      <c r="AR22" s="15" t="str">
        <f t="shared" si="9"/>
        <v/>
      </c>
      <c r="AS22" s="15" t="str">
        <f t="shared" si="10"/>
        <v/>
      </c>
      <c r="AT22" s="17" t="str">
        <f>IF($A22="","",Saat!$AI22)</f>
        <v/>
      </c>
      <c r="AU22" s="18" t="str">
        <f>IF($A22="","",Saat!$AP22)</f>
        <v/>
      </c>
    </row>
    <row r="23" spans="1:47" x14ac:dyDescent="0.2">
      <c r="A23" s="13"/>
      <c r="B23" s="13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6" t="str">
        <f t="shared" si="1"/>
        <v/>
      </c>
      <c r="AJ23" s="15" t="str">
        <f t="shared" si="2"/>
        <v/>
      </c>
      <c r="AK23" s="15" t="str">
        <f t="shared" si="3"/>
        <v/>
      </c>
      <c r="AL23" s="15" t="str">
        <f t="shared" si="4"/>
        <v/>
      </c>
      <c r="AM23" s="15" t="str">
        <f t="shared" si="5"/>
        <v/>
      </c>
      <c r="AN23" s="15" t="str">
        <f t="shared" si="6"/>
        <v/>
      </c>
      <c r="AO23" s="15" t="str">
        <f t="shared" si="7"/>
        <v/>
      </c>
      <c r="AP23" s="15" t="str">
        <f t="shared" si="8"/>
        <v/>
      </c>
      <c r="AQ23" s="15" t="str">
        <f>IF($A23="","",SUMPRODUCT(COUNTIF($D23:$AH23,{"Ç","HT","RT","Yİ","Üİ","R","D","Mİ"})))</f>
        <v/>
      </c>
      <c r="AR23" s="15" t="str">
        <f t="shared" si="9"/>
        <v/>
      </c>
      <c r="AS23" s="15" t="str">
        <f t="shared" si="10"/>
        <v/>
      </c>
      <c r="AT23" s="17" t="str">
        <f>IF($A23="","",Saat!$AI23)</f>
        <v/>
      </c>
      <c r="AU23" s="18" t="str">
        <f>IF($A23="","",Saat!$AP23)</f>
        <v/>
      </c>
    </row>
    <row r="24" spans="1:47" x14ac:dyDescent="0.2">
      <c r="A24" s="13"/>
      <c r="B24" s="13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 t="str">
        <f t="shared" si="1"/>
        <v/>
      </c>
      <c r="AJ24" s="15" t="str">
        <f t="shared" si="2"/>
        <v/>
      </c>
      <c r="AK24" s="15" t="str">
        <f t="shared" si="3"/>
        <v/>
      </c>
      <c r="AL24" s="15" t="str">
        <f t="shared" si="4"/>
        <v/>
      </c>
      <c r="AM24" s="15" t="str">
        <f t="shared" si="5"/>
        <v/>
      </c>
      <c r="AN24" s="15" t="str">
        <f t="shared" si="6"/>
        <v/>
      </c>
      <c r="AO24" s="15" t="str">
        <f t="shared" si="7"/>
        <v/>
      </c>
      <c r="AP24" s="15" t="str">
        <f t="shared" si="8"/>
        <v/>
      </c>
      <c r="AQ24" s="15" t="str">
        <f>IF($A24="","",SUMPRODUCT(COUNTIF($D24:$AH24,{"Ç","HT","RT","Yİ","Üİ","R","D","Mİ"})))</f>
        <v/>
      </c>
      <c r="AR24" s="15" t="str">
        <f t="shared" si="9"/>
        <v/>
      </c>
      <c r="AS24" s="15" t="str">
        <f t="shared" si="10"/>
        <v/>
      </c>
      <c r="AT24" s="17" t="str">
        <f>IF($A24="","",Saat!$AI24)</f>
        <v/>
      </c>
      <c r="AU24" s="18" t="str">
        <f>IF($A24="","",Saat!$AP24)</f>
        <v/>
      </c>
    </row>
    <row r="25" spans="1:47" x14ac:dyDescent="0.2">
      <c r="A25" s="13"/>
      <c r="B25" s="13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 t="str">
        <f t="shared" si="1"/>
        <v/>
      </c>
      <c r="AJ25" s="15" t="str">
        <f t="shared" si="2"/>
        <v/>
      </c>
      <c r="AK25" s="15" t="str">
        <f t="shared" si="3"/>
        <v/>
      </c>
      <c r="AL25" s="15" t="str">
        <f t="shared" si="4"/>
        <v/>
      </c>
      <c r="AM25" s="15" t="str">
        <f t="shared" si="5"/>
        <v/>
      </c>
      <c r="AN25" s="15" t="str">
        <f t="shared" si="6"/>
        <v/>
      </c>
      <c r="AO25" s="15" t="str">
        <f t="shared" si="7"/>
        <v/>
      </c>
      <c r="AP25" s="15" t="str">
        <f t="shared" si="8"/>
        <v/>
      </c>
      <c r="AQ25" s="15" t="str">
        <f>IF($A25="","",SUMPRODUCT(COUNTIF($D25:$AH25,{"Ç","HT","RT","Yİ","Üİ","R","D","Mİ"})))</f>
        <v/>
      </c>
      <c r="AR25" s="15" t="str">
        <f t="shared" si="9"/>
        <v/>
      </c>
      <c r="AS25" s="15" t="str">
        <f t="shared" si="10"/>
        <v/>
      </c>
      <c r="AT25" s="17" t="str">
        <f>IF($A25="","",Saat!$AI25)</f>
        <v/>
      </c>
      <c r="AU25" s="18" t="str">
        <f>IF($A25="","",Saat!$AP25)</f>
        <v/>
      </c>
    </row>
    <row r="26" spans="1:47" x14ac:dyDescent="0.2">
      <c r="A26" s="13"/>
      <c r="B26" s="13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 t="str">
        <f t="shared" si="1"/>
        <v/>
      </c>
      <c r="AJ26" s="15" t="str">
        <f t="shared" si="2"/>
        <v/>
      </c>
      <c r="AK26" s="15" t="str">
        <f t="shared" si="3"/>
        <v/>
      </c>
      <c r="AL26" s="15" t="str">
        <f t="shared" si="4"/>
        <v/>
      </c>
      <c r="AM26" s="15" t="str">
        <f t="shared" si="5"/>
        <v/>
      </c>
      <c r="AN26" s="15" t="str">
        <f t="shared" si="6"/>
        <v/>
      </c>
      <c r="AO26" s="15" t="str">
        <f t="shared" si="7"/>
        <v/>
      </c>
      <c r="AP26" s="15" t="str">
        <f t="shared" si="8"/>
        <v/>
      </c>
      <c r="AQ26" s="15" t="str">
        <f>IF($A26="","",SUMPRODUCT(COUNTIF($D26:$AH26,{"Ç","HT","RT","Yİ","Üİ","R","D","Mİ"})))</f>
        <v/>
      </c>
      <c r="AR26" s="15" t="str">
        <f t="shared" si="9"/>
        <v/>
      </c>
      <c r="AS26" s="15" t="str">
        <f t="shared" si="10"/>
        <v/>
      </c>
      <c r="AT26" s="17" t="str">
        <f>IF($A26="","",Saat!$AI26)</f>
        <v/>
      </c>
      <c r="AU26" s="18" t="str">
        <f>IF($A26="","",Saat!$AP26)</f>
        <v/>
      </c>
    </row>
    <row r="27" spans="1:47" x14ac:dyDescent="0.2">
      <c r="A27" s="13"/>
      <c r="B27" s="13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 t="str">
        <f t="shared" si="1"/>
        <v/>
      </c>
      <c r="AJ27" s="15" t="str">
        <f t="shared" si="2"/>
        <v/>
      </c>
      <c r="AK27" s="15" t="str">
        <f t="shared" si="3"/>
        <v/>
      </c>
      <c r="AL27" s="15" t="str">
        <f t="shared" si="4"/>
        <v/>
      </c>
      <c r="AM27" s="15" t="str">
        <f t="shared" si="5"/>
        <v/>
      </c>
      <c r="AN27" s="15" t="str">
        <f t="shared" si="6"/>
        <v/>
      </c>
      <c r="AO27" s="15" t="str">
        <f t="shared" si="7"/>
        <v/>
      </c>
      <c r="AP27" s="15" t="str">
        <f t="shared" si="8"/>
        <v/>
      </c>
      <c r="AQ27" s="15" t="str">
        <f>IF($A27="","",SUMPRODUCT(COUNTIF($D27:$AH27,{"Ç","HT","RT","Yİ","Üİ","R","D","Mİ"})))</f>
        <v/>
      </c>
      <c r="AR27" s="15" t="str">
        <f t="shared" si="9"/>
        <v/>
      </c>
      <c r="AS27" s="15" t="str">
        <f t="shared" si="10"/>
        <v/>
      </c>
      <c r="AT27" s="17" t="str">
        <f>IF($A27="","",Saat!$AI27)</f>
        <v/>
      </c>
      <c r="AU27" s="18" t="str">
        <f>IF($A27="","",Saat!$AP27)</f>
        <v/>
      </c>
    </row>
    <row r="28" spans="1:47" x14ac:dyDescent="0.2">
      <c r="A28" s="13"/>
      <c r="B28" s="13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6" t="str">
        <f t="shared" si="1"/>
        <v/>
      </c>
      <c r="AJ28" s="15" t="str">
        <f t="shared" si="2"/>
        <v/>
      </c>
      <c r="AK28" s="15" t="str">
        <f t="shared" si="3"/>
        <v/>
      </c>
      <c r="AL28" s="15" t="str">
        <f t="shared" si="4"/>
        <v/>
      </c>
      <c r="AM28" s="15" t="str">
        <f t="shared" si="5"/>
        <v/>
      </c>
      <c r="AN28" s="15" t="str">
        <f t="shared" si="6"/>
        <v/>
      </c>
      <c r="AO28" s="15" t="str">
        <f t="shared" si="7"/>
        <v/>
      </c>
      <c r="AP28" s="15" t="str">
        <f t="shared" si="8"/>
        <v/>
      </c>
      <c r="AQ28" s="15" t="str">
        <f>IF($A28="","",SUMPRODUCT(COUNTIF($D28:$AH28,{"Ç","HT","RT","Yİ","Üİ","R","D","Mİ"})))</f>
        <v/>
      </c>
      <c r="AR28" s="15" t="str">
        <f t="shared" si="9"/>
        <v/>
      </c>
      <c r="AS28" s="15" t="str">
        <f t="shared" si="10"/>
        <v/>
      </c>
      <c r="AT28" s="17" t="str">
        <f>IF($A28="","",Saat!$AI28)</f>
        <v/>
      </c>
      <c r="AU28" s="18" t="str">
        <f>IF($A28="","",Saat!$AP28)</f>
        <v/>
      </c>
    </row>
    <row r="29" spans="1:47" x14ac:dyDescent="0.2">
      <c r="A29" s="13"/>
      <c r="B29" s="13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 t="str">
        <f t="shared" si="1"/>
        <v/>
      </c>
      <c r="AJ29" s="15" t="str">
        <f t="shared" si="2"/>
        <v/>
      </c>
      <c r="AK29" s="15" t="str">
        <f t="shared" si="3"/>
        <v/>
      </c>
      <c r="AL29" s="15" t="str">
        <f t="shared" si="4"/>
        <v/>
      </c>
      <c r="AM29" s="15" t="str">
        <f t="shared" si="5"/>
        <v/>
      </c>
      <c r="AN29" s="15" t="str">
        <f t="shared" si="6"/>
        <v/>
      </c>
      <c r="AO29" s="15" t="str">
        <f t="shared" si="7"/>
        <v/>
      </c>
      <c r="AP29" s="15" t="str">
        <f t="shared" si="8"/>
        <v/>
      </c>
      <c r="AQ29" s="15" t="str">
        <f>IF($A29="","",SUMPRODUCT(COUNTIF($D29:$AH29,{"Ç","HT","RT","Yİ","Üİ","R","D","Mİ"})))</f>
        <v/>
      </c>
      <c r="AR29" s="15" t="str">
        <f t="shared" si="9"/>
        <v/>
      </c>
      <c r="AS29" s="15" t="str">
        <f t="shared" si="10"/>
        <v/>
      </c>
      <c r="AT29" s="17" t="str">
        <f>IF($A29="","",Saat!$AI29)</f>
        <v/>
      </c>
      <c r="AU29" s="18" t="str">
        <f>IF($A29="","",Saat!$AP29)</f>
        <v/>
      </c>
    </row>
    <row r="30" spans="1:47" x14ac:dyDescent="0.2">
      <c r="A30" s="13"/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6" t="str">
        <f t="shared" si="1"/>
        <v/>
      </c>
      <c r="AJ30" s="15" t="str">
        <f t="shared" si="2"/>
        <v/>
      </c>
      <c r="AK30" s="15" t="str">
        <f t="shared" si="3"/>
        <v/>
      </c>
      <c r="AL30" s="15" t="str">
        <f t="shared" si="4"/>
        <v/>
      </c>
      <c r="AM30" s="15" t="str">
        <f t="shared" si="5"/>
        <v/>
      </c>
      <c r="AN30" s="15" t="str">
        <f t="shared" si="6"/>
        <v/>
      </c>
      <c r="AO30" s="15" t="str">
        <f t="shared" si="7"/>
        <v/>
      </c>
      <c r="AP30" s="15" t="str">
        <f t="shared" si="8"/>
        <v/>
      </c>
      <c r="AQ30" s="15" t="str">
        <f>IF($A30="","",SUMPRODUCT(COUNTIF($D30:$AH30,{"Ç","HT","RT","Yİ","Üİ","R","D","Mİ"})))</f>
        <v/>
      </c>
      <c r="AR30" s="15" t="str">
        <f t="shared" si="9"/>
        <v/>
      </c>
      <c r="AS30" s="15" t="str">
        <f t="shared" si="10"/>
        <v/>
      </c>
      <c r="AT30" s="17" t="str">
        <f>IF($A30="","",Saat!$AI30)</f>
        <v/>
      </c>
      <c r="AU30" s="18" t="str">
        <f>IF($A30="","",Saat!$AP30)</f>
        <v/>
      </c>
    </row>
    <row r="31" spans="1:47" x14ac:dyDescent="0.2">
      <c r="A31" s="32" t="s">
        <v>61</v>
      </c>
      <c r="B31" s="25"/>
      <c r="C31" s="25"/>
      <c r="D31" s="19">
        <f t="shared" ref="D31:AH31" si="11">IF(D$4="","",COUNTIF(D$6:D$30,"Ç"))</f>
        <v>0</v>
      </c>
      <c r="E31" s="19">
        <f t="shared" si="11"/>
        <v>0</v>
      </c>
      <c r="F31" s="19">
        <f t="shared" si="11"/>
        <v>0</v>
      </c>
      <c r="G31" s="19">
        <f t="shared" si="11"/>
        <v>0</v>
      </c>
      <c r="H31" s="19">
        <f t="shared" si="11"/>
        <v>0</v>
      </c>
      <c r="I31" s="19">
        <f t="shared" si="11"/>
        <v>0</v>
      </c>
      <c r="J31" s="19">
        <f t="shared" si="11"/>
        <v>0</v>
      </c>
      <c r="K31" s="19">
        <f t="shared" si="11"/>
        <v>0</v>
      </c>
      <c r="L31" s="19">
        <f t="shared" si="11"/>
        <v>0</v>
      </c>
      <c r="M31" s="19">
        <f t="shared" si="11"/>
        <v>0</v>
      </c>
      <c r="N31" s="19">
        <f t="shared" si="11"/>
        <v>0</v>
      </c>
      <c r="O31" s="19">
        <f t="shared" si="11"/>
        <v>0</v>
      </c>
      <c r="P31" s="19">
        <f t="shared" si="11"/>
        <v>0</v>
      </c>
      <c r="Q31" s="19">
        <f t="shared" si="11"/>
        <v>0</v>
      </c>
      <c r="R31" s="19">
        <f t="shared" si="11"/>
        <v>0</v>
      </c>
      <c r="S31" s="19">
        <f t="shared" si="11"/>
        <v>0</v>
      </c>
      <c r="T31" s="19">
        <f t="shared" si="11"/>
        <v>0</v>
      </c>
      <c r="U31" s="19">
        <f t="shared" si="11"/>
        <v>0</v>
      </c>
      <c r="V31" s="19">
        <f t="shared" si="11"/>
        <v>0</v>
      </c>
      <c r="W31" s="19">
        <f t="shared" si="11"/>
        <v>0</v>
      </c>
      <c r="X31" s="19">
        <f t="shared" si="11"/>
        <v>0</v>
      </c>
      <c r="Y31" s="19">
        <f t="shared" si="11"/>
        <v>0</v>
      </c>
      <c r="Z31" s="19">
        <f t="shared" si="11"/>
        <v>0</v>
      </c>
      <c r="AA31" s="19">
        <f t="shared" si="11"/>
        <v>0</v>
      </c>
      <c r="AB31" s="19">
        <f t="shared" si="11"/>
        <v>0</v>
      </c>
      <c r="AC31" s="19">
        <f t="shared" si="11"/>
        <v>0</v>
      </c>
      <c r="AD31" s="19">
        <f t="shared" si="11"/>
        <v>0</v>
      </c>
      <c r="AE31" s="19">
        <f t="shared" si="11"/>
        <v>0</v>
      </c>
      <c r="AF31" s="19">
        <f t="shared" si="11"/>
        <v>0</v>
      </c>
      <c r="AG31" s="19">
        <f t="shared" si="11"/>
        <v>0</v>
      </c>
      <c r="AH31" s="19" t="str">
        <f t="shared" si="11"/>
        <v/>
      </c>
    </row>
    <row r="33" spans="1:47" x14ac:dyDescent="0.2">
      <c r="A33" s="4" t="s">
        <v>10</v>
      </c>
    </row>
    <row r="34" spans="1:47" x14ac:dyDescent="0.2">
      <c r="A34" s="20" t="s">
        <v>11</v>
      </c>
      <c r="D34" s="20" t="s">
        <v>12</v>
      </c>
      <c r="L34" s="20" t="s">
        <v>13</v>
      </c>
      <c r="T34" s="20" t="s">
        <v>14</v>
      </c>
    </row>
    <row r="35" spans="1:47" x14ac:dyDescent="0.2">
      <c r="A35" s="20" t="s">
        <v>15</v>
      </c>
      <c r="D35" s="20" t="s">
        <v>16</v>
      </c>
      <c r="L35" s="20" t="s">
        <v>17</v>
      </c>
      <c r="T35" s="20" t="s">
        <v>18</v>
      </c>
    </row>
    <row r="37" spans="1:47" ht="40" customHeight="1" x14ac:dyDescent="0.2">
      <c r="A37" s="33" t="s">
        <v>62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</row>
    <row r="38" spans="1:47" x14ac:dyDescent="0.2">
      <c r="A38" s="24" t="s">
        <v>63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</row>
    <row r="40" spans="1:47" x14ac:dyDescent="0.2">
      <c r="A40" s="31" t="s">
        <v>26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</sheetData>
  <mergeCells count="24">
    <mergeCell ref="H1:AU1"/>
    <mergeCell ref="AJ4:AJ5"/>
    <mergeCell ref="AL4:AL5"/>
    <mergeCell ref="B4:B5"/>
    <mergeCell ref="AP4:AP5"/>
    <mergeCell ref="AS4:AS5"/>
    <mergeCell ref="AK4:AK5"/>
    <mergeCell ref="D3:AU3"/>
    <mergeCell ref="A38:AU38"/>
    <mergeCell ref="C4:C5"/>
    <mergeCell ref="AN4:AN5"/>
    <mergeCell ref="I2:V2"/>
    <mergeCell ref="A40:AU40"/>
    <mergeCell ref="D2:H2"/>
    <mergeCell ref="AR4:AR5"/>
    <mergeCell ref="AT4:AT5"/>
    <mergeCell ref="AI4:AI5"/>
    <mergeCell ref="AQ4:AQ5"/>
    <mergeCell ref="AM4:AM5"/>
    <mergeCell ref="AO4:AO5"/>
    <mergeCell ref="A4:A5"/>
    <mergeCell ref="A31:C31"/>
    <mergeCell ref="A37:AU37"/>
    <mergeCell ref="AU4:AU5"/>
  </mergeCells>
  <conditionalFormatting sqref="D4:AH5">
    <cfRule type="expression" dxfId="12" priority="10">
      <formula>AND(D$4&lt;&gt;"",WEEKDAY(DATE($B$3,$B$2,D$4),2)&gt;5)</formula>
    </cfRule>
  </conditionalFormatting>
  <conditionalFormatting sqref="D6:AH30">
    <cfRule type="expression" dxfId="11" priority="2">
      <formula>D6="Ç"</formula>
    </cfRule>
    <cfRule type="expression" dxfId="10" priority="3">
      <formula>D6="HT"</formula>
    </cfRule>
    <cfRule type="expression" dxfId="9" priority="4">
      <formula>D6="RT"</formula>
    </cfRule>
    <cfRule type="expression" dxfId="8" priority="5">
      <formula>D6="Yİ"</formula>
    </cfRule>
    <cfRule type="expression" dxfId="7" priority="6">
      <formula>D6="Üİ"</formula>
    </cfRule>
    <cfRule type="expression" dxfId="6" priority="7">
      <formula>D6="R"</formula>
    </cfRule>
    <cfRule type="expression" dxfId="5" priority="8">
      <formula>D6="D"</formula>
    </cfRule>
    <cfRule type="expression" dxfId="4" priority="9">
      <formula>D6="Mİ"</formula>
    </cfRule>
  </conditionalFormatting>
  <conditionalFormatting sqref="J6:AH30">
    <cfRule type="expression" dxfId="3" priority="1" stopIfTrue="1">
      <formula>COUNTIF(D6:J6,"Ç")=7</formula>
    </cfRule>
  </conditionalFormatting>
  <conditionalFormatting sqref="AR6:AR30">
    <cfRule type="expression" dxfId="2" priority="11">
      <formula>AND(AR6&lt;&gt;"",AR6&gt;0)</formula>
    </cfRule>
  </conditionalFormatting>
  <dataValidations count="4">
    <dataValidation type="list" sqref="B2" xr:uid="{00000000-0002-0000-0300-000000000000}">
      <formula1>"1,2,3,4,5,6,7,8,9,10,11,12"</formula1>
    </dataValidation>
    <dataValidation type="whole" sqref="B3" xr:uid="{00000000-0002-0000-0300-000001000000}">
      <formula1>2020</formula1>
      <formula2>2100</formula2>
    </dataValidation>
    <dataValidation type="list" errorStyle="warning" allowBlank="1" error="Kod listesinden seçin: Ç, HT, RT, Yİ, Üİ, R, D, Mİ" sqref="D6:AH30" xr:uid="{00000000-0002-0000-0300-000002000000}">
      <formula1>"Ç,HT,RT,Yİ,Üİ,R,D,Mİ"</formula1>
    </dataValidation>
    <dataValidation type="date" operator="greaterThan" allowBlank="1" sqref="C6:C30" xr:uid="{00000000-0002-0000-0300-000003000000}">
      <formula1>1</formula1>
    </dataValidation>
  </dataValidations>
  <hyperlinks>
    <hyperlink ref="A40" r:id="rId1" xr:uid="{00000000-0004-0000-03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36"/>
  <sheetViews>
    <sheetView showGridLines="0" zoomScale="90" workbookViewId="0">
      <pane xSplit="3" ySplit="5" topLeftCell="D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0" customWidth="1"/>
    <col min="2" max="2" width="13" customWidth="1"/>
    <col min="3" max="3" width="11" customWidth="1"/>
    <col min="4" max="34" width="4.6640625" customWidth="1"/>
    <col min="35" max="42" width="8.5" customWidth="1"/>
  </cols>
  <sheetData>
    <row r="1" spans="1:42" ht="34" customHeight="1" x14ac:dyDescent="0.2">
      <c r="H1" s="34" t="s">
        <v>77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</row>
    <row r="2" spans="1:42" ht="16" x14ac:dyDescent="0.2">
      <c r="A2" s="10" t="s">
        <v>28</v>
      </c>
      <c r="B2" s="21">
        <f>Puantaj!$B$2</f>
        <v>11</v>
      </c>
      <c r="D2" s="35" t="s">
        <v>78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</row>
    <row r="3" spans="1:42" ht="16" x14ac:dyDescent="0.2">
      <c r="A3" s="10" t="s">
        <v>31</v>
      </c>
      <c r="B3" s="21">
        <f>Puantaj!$B$3</f>
        <v>2026</v>
      </c>
    </row>
    <row r="4" spans="1:42" ht="22" customHeight="1" x14ac:dyDescent="0.2">
      <c r="A4" s="26" t="s">
        <v>33</v>
      </c>
      <c r="B4" s="26" t="s">
        <v>34</v>
      </c>
      <c r="C4" s="26" t="s">
        <v>35</v>
      </c>
      <c r="D4" s="12">
        <f>IF(1&lt;=DAY(DATE($B$3,$B$2+1,0)),1,"")</f>
        <v>1</v>
      </c>
      <c r="E4" s="12">
        <f>IF(2&lt;=DAY(DATE($B$3,$B$2+1,0)),2,"")</f>
        <v>2</v>
      </c>
      <c r="F4" s="12">
        <f>IF(3&lt;=DAY(DATE($B$3,$B$2+1,0)),3,"")</f>
        <v>3</v>
      </c>
      <c r="G4" s="12">
        <f>IF(4&lt;=DAY(DATE($B$3,$B$2+1,0)),4,"")</f>
        <v>4</v>
      </c>
      <c r="H4" s="12">
        <f>IF(5&lt;=DAY(DATE($B$3,$B$2+1,0)),5,"")</f>
        <v>5</v>
      </c>
      <c r="I4" s="12">
        <f>IF(6&lt;=DAY(DATE($B$3,$B$2+1,0)),6,"")</f>
        <v>6</v>
      </c>
      <c r="J4" s="12">
        <f>IF(7&lt;=DAY(DATE($B$3,$B$2+1,0)),7,"")</f>
        <v>7</v>
      </c>
      <c r="K4" s="12">
        <f>IF(8&lt;=DAY(DATE($B$3,$B$2+1,0)),8,"")</f>
        <v>8</v>
      </c>
      <c r="L4" s="12">
        <f>IF(9&lt;=DAY(DATE($B$3,$B$2+1,0)),9,"")</f>
        <v>9</v>
      </c>
      <c r="M4" s="12">
        <f>IF(10&lt;=DAY(DATE($B$3,$B$2+1,0)),10,"")</f>
        <v>10</v>
      </c>
      <c r="N4" s="12">
        <f>IF(11&lt;=DAY(DATE($B$3,$B$2+1,0)),11,"")</f>
        <v>11</v>
      </c>
      <c r="O4" s="12">
        <f>IF(12&lt;=DAY(DATE($B$3,$B$2+1,0)),12,"")</f>
        <v>12</v>
      </c>
      <c r="P4" s="12">
        <f>IF(13&lt;=DAY(DATE($B$3,$B$2+1,0)),13,"")</f>
        <v>13</v>
      </c>
      <c r="Q4" s="12">
        <f>IF(14&lt;=DAY(DATE($B$3,$B$2+1,0)),14,"")</f>
        <v>14</v>
      </c>
      <c r="R4" s="12">
        <f>IF(15&lt;=DAY(DATE($B$3,$B$2+1,0)),15,"")</f>
        <v>15</v>
      </c>
      <c r="S4" s="12">
        <f>IF(16&lt;=DAY(DATE($B$3,$B$2+1,0)),16,"")</f>
        <v>16</v>
      </c>
      <c r="T4" s="12">
        <f>IF(17&lt;=DAY(DATE($B$3,$B$2+1,0)),17,"")</f>
        <v>17</v>
      </c>
      <c r="U4" s="12">
        <f>IF(18&lt;=DAY(DATE($B$3,$B$2+1,0)),18,"")</f>
        <v>18</v>
      </c>
      <c r="V4" s="12">
        <f>IF(19&lt;=DAY(DATE($B$3,$B$2+1,0)),19,"")</f>
        <v>19</v>
      </c>
      <c r="W4" s="12">
        <f>IF(20&lt;=DAY(DATE($B$3,$B$2+1,0)),20,"")</f>
        <v>20</v>
      </c>
      <c r="X4" s="12">
        <f>IF(21&lt;=DAY(DATE($B$3,$B$2+1,0)),21,"")</f>
        <v>21</v>
      </c>
      <c r="Y4" s="12">
        <f>IF(22&lt;=DAY(DATE($B$3,$B$2+1,0)),22,"")</f>
        <v>22</v>
      </c>
      <c r="Z4" s="12">
        <f>IF(23&lt;=DAY(DATE($B$3,$B$2+1,0)),23,"")</f>
        <v>23</v>
      </c>
      <c r="AA4" s="12">
        <f>IF(24&lt;=DAY(DATE($B$3,$B$2+1,0)),24,"")</f>
        <v>24</v>
      </c>
      <c r="AB4" s="12">
        <f>IF(25&lt;=DAY(DATE($B$3,$B$2+1,0)),25,"")</f>
        <v>25</v>
      </c>
      <c r="AC4" s="12">
        <f>IF(26&lt;=DAY(DATE($B$3,$B$2+1,0)),26,"")</f>
        <v>26</v>
      </c>
      <c r="AD4" s="12">
        <f>IF(27&lt;=DAY(DATE($B$3,$B$2+1,0)),27,"")</f>
        <v>27</v>
      </c>
      <c r="AE4" s="12">
        <f>IF(28&lt;=DAY(DATE($B$3,$B$2+1,0)),28,"")</f>
        <v>28</v>
      </c>
      <c r="AF4" s="12">
        <f>IF(29&lt;=DAY(DATE($B$3,$B$2+1,0)),29,"")</f>
        <v>29</v>
      </c>
      <c r="AG4" s="12">
        <f>IF(30&lt;=DAY(DATE($B$3,$B$2+1,0)),30,"")</f>
        <v>30</v>
      </c>
      <c r="AH4" s="12" t="str">
        <f>IF(31&lt;=DAY(DATE($B$3,$B$2+1,0)),31,"")</f>
        <v/>
      </c>
      <c r="AI4" s="26" t="s">
        <v>47</v>
      </c>
      <c r="AJ4" s="26" t="s">
        <v>66</v>
      </c>
      <c r="AK4" s="26" t="s">
        <v>67</v>
      </c>
      <c r="AL4" s="26" t="s">
        <v>68</v>
      </c>
      <c r="AM4" s="26" t="s">
        <v>69</v>
      </c>
      <c r="AN4" s="26" t="s">
        <v>70</v>
      </c>
      <c r="AO4" s="26" t="s">
        <v>71</v>
      </c>
      <c r="AP4" s="26" t="s">
        <v>72</v>
      </c>
    </row>
    <row r="5" spans="1:42" ht="22" customHeight="1" x14ac:dyDescent="0.2">
      <c r="A5" s="27"/>
      <c r="B5" s="27"/>
      <c r="C5" s="27"/>
      <c r="D5" s="12" t="str">
        <f t="shared" ref="D5:AH5" si="0">IF(D$4="","",CHOOSE(WEEKDAY(DATE($B$3,$B$2,D$4),2),"Pzt","Sal","Çar","Per","Cum","Cmt","Paz"))</f>
        <v>Paz</v>
      </c>
      <c r="E5" s="12" t="str">
        <f t="shared" si="0"/>
        <v>Pzt</v>
      </c>
      <c r="F5" s="12" t="str">
        <f t="shared" si="0"/>
        <v>Sal</v>
      </c>
      <c r="G5" s="12" t="str">
        <f t="shared" si="0"/>
        <v>Çar</v>
      </c>
      <c r="H5" s="12" t="str">
        <f t="shared" si="0"/>
        <v>Per</v>
      </c>
      <c r="I5" s="12" t="str">
        <f t="shared" si="0"/>
        <v>Cum</v>
      </c>
      <c r="J5" s="12" t="str">
        <f t="shared" si="0"/>
        <v>Cmt</v>
      </c>
      <c r="K5" s="12" t="str">
        <f t="shared" si="0"/>
        <v>Paz</v>
      </c>
      <c r="L5" s="12" t="str">
        <f t="shared" si="0"/>
        <v>Pzt</v>
      </c>
      <c r="M5" s="12" t="str">
        <f t="shared" si="0"/>
        <v>Sal</v>
      </c>
      <c r="N5" s="12" t="str">
        <f t="shared" si="0"/>
        <v>Çar</v>
      </c>
      <c r="O5" s="12" t="str">
        <f t="shared" si="0"/>
        <v>Per</v>
      </c>
      <c r="P5" s="12" t="str">
        <f t="shared" si="0"/>
        <v>Cum</v>
      </c>
      <c r="Q5" s="12" t="str">
        <f t="shared" si="0"/>
        <v>Cmt</v>
      </c>
      <c r="R5" s="12" t="str">
        <f t="shared" si="0"/>
        <v>Paz</v>
      </c>
      <c r="S5" s="12" t="str">
        <f t="shared" si="0"/>
        <v>Pzt</v>
      </c>
      <c r="T5" s="12" t="str">
        <f t="shared" si="0"/>
        <v>Sal</v>
      </c>
      <c r="U5" s="12" t="str">
        <f t="shared" si="0"/>
        <v>Çar</v>
      </c>
      <c r="V5" s="12" t="str">
        <f t="shared" si="0"/>
        <v>Per</v>
      </c>
      <c r="W5" s="12" t="str">
        <f t="shared" si="0"/>
        <v>Cum</v>
      </c>
      <c r="X5" s="12" t="str">
        <f t="shared" si="0"/>
        <v>Cmt</v>
      </c>
      <c r="Y5" s="12" t="str">
        <f t="shared" si="0"/>
        <v>Paz</v>
      </c>
      <c r="Z5" s="12" t="str">
        <f t="shared" si="0"/>
        <v>Pzt</v>
      </c>
      <c r="AA5" s="12" t="str">
        <f t="shared" si="0"/>
        <v>Sal</v>
      </c>
      <c r="AB5" s="12" t="str">
        <f t="shared" si="0"/>
        <v>Çar</v>
      </c>
      <c r="AC5" s="12" t="str">
        <f t="shared" si="0"/>
        <v>Per</v>
      </c>
      <c r="AD5" s="12" t="str">
        <f t="shared" si="0"/>
        <v>Cum</v>
      </c>
      <c r="AE5" s="12" t="str">
        <f t="shared" si="0"/>
        <v>Cmt</v>
      </c>
      <c r="AF5" s="12" t="str">
        <f t="shared" si="0"/>
        <v>Paz</v>
      </c>
      <c r="AG5" s="12" t="str">
        <f t="shared" si="0"/>
        <v>Pzt</v>
      </c>
      <c r="AH5" s="12" t="str">
        <f t="shared" si="0"/>
        <v/>
      </c>
      <c r="AI5" s="27"/>
      <c r="AJ5" s="27"/>
      <c r="AK5" s="27"/>
      <c r="AL5" s="27"/>
      <c r="AM5" s="27"/>
      <c r="AN5" s="27"/>
      <c r="AO5" s="27"/>
      <c r="AP5" s="27"/>
    </row>
    <row r="6" spans="1:42" x14ac:dyDescent="0.2">
      <c r="A6" s="13" t="str">
        <f>IF(Puantaj!A6="","",Puantaj!A6)</f>
        <v/>
      </c>
      <c r="B6" s="13" t="str">
        <f>IF(Puantaj!B6="","",Puantaj!B6)</f>
        <v/>
      </c>
      <c r="C6" s="14" t="str">
        <f>IF(Puantaj!C6="","",Puantaj!C6)</f>
        <v/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7" t="str">
        <f t="shared" ref="AI6:AI30" si="1">IF($A6="","",SUM($D6:$AH6))</f>
        <v/>
      </c>
      <c r="AJ6" s="18" t="str">
        <f t="shared" ref="AJ6:AJ30" si="2">IF($A6="","",SUMIF($D$32:$AH$32,1,$D6:$AH6))</f>
        <v/>
      </c>
      <c r="AK6" s="18" t="str">
        <f t="shared" ref="AK6:AK30" si="3">IF($A6="","",SUMIF($D$32:$AH$32,2,$D6:$AH6))</f>
        <v/>
      </c>
      <c r="AL6" s="18" t="str">
        <f t="shared" ref="AL6:AL30" si="4">IF($A6="","",SUMIF($D$32:$AH$32,3,$D6:$AH6))</f>
        <v/>
      </c>
      <c r="AM6" s="18" t="str">
        <f t="shared" ref="AM6:AM30" si="5">IF($A6="","",SUMIF($D$32:$AH$32,4,$D6:$AH6))</f>
        <v/>
      </c>
      <c r="AN6" s="18" t="str">
        <f t="shared" ref="AN6:AN30" si="6">IF($A6="","",SUMIF($D$32:$AH$32,5,$D6:$AH6))</f>
        <v/>
      </c>
      <c r="AO6" s="18" t="str">
        <f t="shared" ref="AO6:AO30" si="7">IF($A6="","",SUMIF($D$32:$AH$32,6,$D6:$AH6))</f>
        <v/>
      </c>
      <c r="AP6" s="17" t="str">
        <f t="shared" ref="AP6:AP30" si="8">IF($A6="","",SUMPRODUCT((AJ6:AO6&gt;45)*(AJ6:AO6-45)))</f>
        <v/>
      </c>
    </row>
    <row r="7" spans="1:42" x14ac:dyDescent="0.2">
      <c r="A7" s="13" t="str">
        <f>IF(Puantaj!A7="","",Puantaj!A7)</f>
        <v/>
      </c>
      <c r="B7" s="13" t="str">
        <f>IF(Puantaj!B7="","",Puantaj!B7)</f>
        <v/>
      </c>
      <c r="C7" s="14" t="str">
        <f>IF(Puantaj!C7="","",Puantaj!C7)</f>
        <v/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7" t="str">
        <f t="shared" si="1"/>
        <v/>
      </c>
      <c r="AJ7" s="18" t="str">
        <f t="shared" si="2"/>
        <v/>
      </c>
      <c r="AK7" s="18" t="str">
        <f t="shared" si="3"/>
        <v/>
      </c>
      <c r="AL7" s="18" t="str">
        <f t="shared" si="4"/>
        <v/>
      </c>
      <c r="AM7" s="18" t="str">
        <f t="shared" si="5"/>
        <v/>
      </c>
      <c r="AN7" s="18" t="str">
        <f t="shared" si="6"/>
        <v/>
      </c>
      <c r="AO7" s="18" t="str">
        <f t="shared" si="7"/>
        <v/>
      </c>
      <c r="AP7" s="17" t="str">
        <f t="shared" si="8"/>
        <v/>
      </c>
    </row>
    <row r="8" spans="1:42" x14ac:dyDescent="0.2">
      <c r="A8" s="13" t="str">
        <f>IF(Puantaj!A8="","",Puantaj!A8)</f>
        <v/>
      </c>
      <c r="B8" s="13" t="str">
        <f>IF(Puantaj!B8="","",Puantaj!B8)</f>
        <v/>
      </c>
      <c r="C8" s="14" t="str">
        <f>IF(Puantaj!C8="","",Puantaj!C8)</f>
        <v/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7" t="str">
        <f t="shared" si="1"/>
        <v/>
      </c>
      <c r="AJ8" s="18" t="str">
        <f t="shared" si="2"/>
        <v/>
      </c>
      <c r="AK8" s="18" t="str">
        <f t="shared" si="3"/>
        <v/>
      </c>
      <c r="AL8" s="18" t="str">
        <f t="shared" si="4"/>
        <v/>
      </c>
      <c r="AM8" s="18" t="str">
        <f t="shared" si="5"/>
        <v/>
      </c>
      <c r="AN8" s="18" t="str">
        <f t="shared" si="6"/>
        <v/>
      </c>
      <c r="AO8" s="18" t="str">
        <f t="shared" si="7"/>
        <v/>
      </c>
      <c r="AP8" s="17" t="str">
        <f t="shared" si="8"/>
        <v/>
      </c>
    </row>
    <row r="9" spans="1:42" x14ac:dyDescent="0.2">
      <c r="A9" s="13" t="str">
        <f>IF(Puantaj!A9="","",Puantaj!A9)</f>
        <v/>
      </c>
      <c r="B9" s="13" t="str">
        <f>IF(Puantaj!B9="","",Puantaj!B9)</f>
        <v/>
      </c>
      <c r="C9" s="14" t="str">
        <f>IF(Puantaj!C9="","",Puantaj!C9)</f>
        <v/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7" t="str">
        <f t="shared" si="1"/>
        <v/>
      </c>
      <c r="AJ9" s="18" t="str">
        <f t="shared" si="2"/>
        <v/>
      </c>
      <c r="AK9" s="18" t="str">
        <f t="shared" si="3"/>
        <v/>
      </c>
      <c r="AL9" s="18" t="str">
        <f t="shared" si="4"/>
        <v/>
      </c>
      <c r="AM9" s="18" t="str">
        <f t="shared" si="5"/>
        <v/>
      </c>
      <c r="AN9" s="18" t="str">
        <f t="shared" si="6"/>
        <v/>
      </c>
      <c r="AO9" s="18" t="str">
        <f t="shared" si="7"/>
        <v/>
      </c>
      <c r="AP9" s="17" t="str">
        <f t="shared" si="8"/>
        <v/>
      </c>
    </row>
    <row r="10" spans="1:42" x14ac:dyDescent="0.2">
      <c r="A10" s="13" t="str">
        <f>IF(Puantaj!A10="","",Puantaj!A10)</f>
        <v/>
      </c>
      <c r="B10" s="13" t="str">
        <f>IF(Puantaj!B10="","",Puantaj!B10)</f>
        <v/>
      </c>
      <c r="C10" s="14" t="str">
        <f>IF(Puantaj!C10="","",Puantaj!C10)</f>
        <v/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7" t="str">
        <f t="shared" si="1"/>
        <v/>
      </c>
      <c r="AJ10" s="18" t="str">
        <f t="shared" si="2"/>
        <v/>
      </c>
      <c r="AK10" s="18" t="str">
        <f t="shared" si="3"/>
        <v/>
      </c>
      <c r="AL10" s="18" t="str">
        <f t="shared" si="4"/>
        <v/>
      </c>
      <c r="AM10" s="18" t="str">
        <f t="shared" si="5"/>
        <v/>
      </c>
      <c r="AN10" s="18" t="str">
        <f t="shared" si="6"/>
        <v/>
      </c>
      <c r="AO10" s="18" t="str">
        <f t="shared" si="7"/>
        <v/>
      </c>
      <c r="AP10" s="17" t="str">
        <f t="shared" si="8"/>
        <v/>
      </c>
    </row>
    <row r="11" spans="1:42" x14ac:dyDescent="0.2">
      <c r="A11" s="13" t="str">
        <f>IF(Puantaj!A11="","",Puantaj!A11)</f>
        <v/>
      </c>
      <c r="B11" s="13" t="str">
        <f>IF(Puantaj!B11="","",Puantaj!B11)</f>
        <v/>
      </c>
      <c r="C11" s="14" t="str">
        <f>IF(Puantaj!C11="","",Puantaj!C11)</f>
        <v/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7" t="str">
        <f t="shared" si="1"/>
        <v/>
      </c>
      <c r="AJ11" s="18" t="str">
        <f t="shared" si="2"/>
        <v/>
      </c>
      <c r="AK11" s="18" t="str">
        <f t="shared" si="3"/>
        <v/>
      </c>
      <c r="AL11" s="18" t="str">
        <f t="shared" si="4"/>
        <v/>
      </c>
      <c r="AM11" s="18" t="str">
        <f t="shared" si="5"/>
        <v/>
      </c>
      <c r="AN11" s="18" t="str">
        <f t="shared" si="6"/>
        <v/>
      </c>
      <c r="AO11" s="18" t="str">
        <f t="shared" si="7"/>
        <v/>
      </c>
      <c r="AP11" s="17" t="str">
        <f t="shared" si="8"/>
        <v/>
      </c>
    </row>
    <row r="12" spans="1:42" x14ac:dyDescent="0.2">
      <c r="A12" s="13" t="str">
        <f>IF(Puantaj!A12="","",Puantaj!A12)</f>
        <v/>
      </c>
      <c r="B12" s="13" t="str">
        <f>IF(Puantaj!B12="","",Puantaj!B12)</f>
        <v/>
      </c>
      <c r="C12" s="14" t="str">
        <f>IF(Puantaj!C12="","",Puantaj!C12)</f>
        <v/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7" t="str">
        <f t="shared" si="1"/>
        <v/>
      </c>
      <c r="AJ12" s="18" t="str">
        <f t="shared" si="2"/>
        <v/>
      </c>
      <c r="AK12" s="18" t="str">
        <f t="shared" si="3"/>
        <v/>
      </c>
      <c r="AL12" s="18" t="str">
        <f t="shared" si="4"/>
        <v/>
      </c>
      <c r="AM12" s="18" t="str">
        <f t="shared" si="5"/>
        <v/>
      </c>
      <c r="AN12" s="18" t="str">
        <f t="shared" si="6"/>
        <v/>
      </c>
      <c r="AO12" s="18" t="str">
        <f t="shared" si="7"/>
        <v/>
      </c>
      <c r="AP12" s="17" t="str">
        <f t="shared" si="8"/>
        <v/>
      </c>
    </row>
    <row r="13" spans="1:42" x14ac:dyDescent="0.2">
      <c r="A13" s="13" t="str">
        <f>IF(Puantaj!A13="","",Puantaj!A13)</f>
        <v/>
      </c>
      <c r="B13" s="13" t="str">
        <f>IF(Puantaj!B13="","",Puantaj!B13)</f>
        <v/>
      </c>
      <c r="C13" s="14" t="str">
        <f>IF(Puantaj!C13="","",Puantaj!C13)</f>
        <v/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7" t="str">
        <f t="shared" si="1"/>
        <v/>
      </c>
      <c r="AJ13" s="18" t="str">
        <f t="shared" si="2"/>
        <v/>
      </c>
      <c r="AK13" s="18" t="str">
        <f t="shared" si="3"/>
        <v/>
      </c>
      <c r="AL13" s="18" t="str">
        <f t="shared" si="4"/>
        <v/>
      </c>
      <c r="AM13" s="18" t="str">
        <f t="shared" si="5"/>
        <v/>
      </c>
      <c r="AN13" s="18" t="str">
        <f t="shared" si="6"/>
        <v/>
      </c>
      <c r="AO13" s="18" t="str">
        <f t="shared" si="7"/>
        <v/>
      </c>
      <c r="AP13" s="17" t="str">
        <f t="shared" si="8"/>
        <v/>
      </c>
    </row>
    <row r="14" spans="1:42" x14ac:dyDescent="0.2">
      <c r="A14" s="13" t="str">
        <f>IF(Puantaj!A14="","",Puantaj!A14)</f>
        <v/>
      </c>
      <c r="B14" s="13" t="str">
        <f>IF(Puantaj!B14="","",Puantaj!B14)</f>
        <v/>
      </c>
      <c r="C14" s="14" t="str">
        <f>IF(Puantaj!C14="","",Puantaj!C14)</f>
        <v/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7" t="str">
        <f t="shared" si="1"/>
        <v/>
      </c>
      <c r="AJ14" s="18" t="str">
        <f t="shared" si="2"/>
        <v/>
      </c>
      <c r="AK14" s="18" t="str">
        <f t="shared" si="3"/>
        <v/>
      </c>
      <c r="AL14" s="18" t="str">
        <f t="shared" si="4"/>
        <v/>
      </c>
      <c r="AM14" s="18" t="str">
        <f t="shared" si="5"/>
        <v/>
      </c>
      <c r="AN14" s="18" t="str">
        <f t="shared" si="6"/>
        <v/>
      </c>
      <c r="AO14" s="18" t="str">
        <f t="shared" si="7"/>
        <v/>
      </c>
      <c r="AP14" s="17" t="str">
        <f t="shared" si="8"/>
        <v/>
      </c>
    </row>
    <row r="15" spans="1:42" x14ac:dyDescent="0.2">
      <c r="A15" s="13" t="str">
        <f>IF(Puantaj!A15="","",Puantaj!A15)</f>
        <v/>
      </c>
      <c r="B15" s="13" t="str">
        <f>IF(Puantaj!B15="","",Puantaj!B15)</f>
        <v/>
      </c>
      <c r="C15" s="14" t="str">
        <f>IF(Puantaj!C15="","",Puantaj!C15)</f>
        <v/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7" t="str">
        <f t="shared" si="1"/>
        <v/>
      </c>
      <c r="AJ15" s="18" t="str">
        <f t="shared" si="2"/>
        <v/>
      </c>
      <c r="AK15" s="18" t="str">
        <f t="shared" si="3"/>
        <v/>
      </c>
      <c r="AL15" s="18" t="str">
        <f t="shared" si="4"/>
        <v/>
      </c>
      <c r="AM15" s="18" t="str">
        <f t="shared" si="5"/>
        <v/>
      </c>
      <c r="AN15" s="18" t="str">
        <f t="shared" si="6"/>
        <v/>
      </c>
      <c r="AO15" s="18" t="str">
        <f t="shared" si="7"/>
        <v/>
      </c>
      <c r="AP15" s="17" t="str">
        <f t="shared" si="8"/>
        <v/>
      </c>
    </row>
    <row r="16" spans="1:42" x14ac:dyDescent="0.2">
      <c r="A16" s="13" t="str">
        <f>IF(Puantaj!A16="","",Puantaj!A16)</f>
        <v/>
      </c>
      <c r="B16" s="13" t="str">
        <f>IF(Puantaj!B16="","",Puantaj!B16)</f>
        <v/>
      </c>
      <c r="C16" s="14" t="str">
        <f>IF(Puantaj!C16="","",Puantaj!C16)</f>
        <v/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7" t="str">
        <f t="shared" si="1"/>
        <v/>
      </c>
      <c r="AJ16" s="18" t="str">
        <f t="shared" si="2"/>
        <v/>
      </c>
      <c r="AK16" s="18" t="str">
        <f t="shared" si="3"/>
        <v/>
      </c>
      <c r="AL16" s="18" t="str">
        <f t="shared" si="4"/>
        <v/>
      </c>
      <c r="AM16" s="18" t="str">
        <f t="shared" si="5"/>
        <v/>
      </c>
      <c r="AN16" s="18" t="str">
        <f t="shared" si="6"/>
        <v/>
      </c>
      <c r="AO16" s="18" t="str">
        <f t="shared" si="7"/>
        <v/>
      </c>
      <c r="AP16" s="17" t="str">
        <f t="shared" si="8"/>
        <v/>
      </c>
    </row>
    <row r="17" spans="1:42" x14ac:dyDescent="0.2">
      <c r="A17" s="13" t="str">
        <f>IF(Puantaj!A17="","",Puantaj!A17)</f>
        <v/>
      </c>
      <c r="B17" s="13" t="str">
        <f>IF(Puantaj!B17="","",Puantaj!B17)</f>
        <v/>
      </c>
      <c r="C17" s="14" t="str">
        <f>IF(Puantaj!C17="","",Puantaj!C17)</f>
        <v/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7" t="str">
        <f t="shared" si="1"/>
        <v/>
      </c>
      <c r="AJ17" s="18" t="str">
        <f t="shared" si="2"/>
        <v/>
      </c>
      <c r="AK17" s="18" t="str">
        <f t="shared" si="3"/>
        <v/>
      </c>
      <c r="AL17" s="18" t="str">
        <f t="shared" si="4"/>
        <v/>
      </c>
      <c r="AM17" s="18" t="str">
        <f t="shared" si="5"/>
        <v/>
      </c>
      <c r="AN17" s="18" t="str">
        <f t="shared" si="6"/>
        <v/>
      </c>
      <c r="AO17" s="18" t="str">
        <f t="shared" si="7"/>
        <v/>
      </c>
      <c r="AP17" s="17" t="str">
        <f t="shared" si="8"/>
        <v/>
      </c>
    </row>
    <row r="18" spans="1:42" x14ac:dyDescent="0.2">
      <c r="A18" s="13" t="str">
        <f>IF(Puantaj!A18="","",Puantaj!A18)</f>
        <v/>
      </c>
      <c r="B18" s="13" t="str">
        <f>IF(Puantaj!B18="","",Puantaj!B18)</f>
        <v/>
      </c>
      <c r="C18" s="14" t="str">
        <f>IF(Puantaj!C18="","",Puantaj!C18)</f>
        <v/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7" t="str">
        <f t="shared" si="1"/>
        <v/>
      </c>
      <c r="AJ18" s="18" t="str">
        <f t="shared" si="2"/>
        <v/>
      </c>
      <c r="AK18" s="18" t="str">
        <f t="shared" si="3"/>
        <v/>
      </c>
      <c r="AL18" s="18" t="str">
        <f t="shared" si="4"/>
        <v/>
      </c>
      <c r="AM18" s="18" t="str">
        <f t="shared" si="5"/>
        <v/>
      </c>
      <c r="AN18" s="18" t="str">
        <f t="shared" si="6"/>
        <v/>
      </c>
      <c r="AO18" s="18" t="str">
        <f t="shared" si="7"/>
        <v/>
      </c>
      <c r="AP18" s="17" t="str">
        <f t="shared" si="8"/>
        <v/>
      </c>
    </row>
    <row r="19" spans="1:42" x14ac:dyDescent="0.2">
      <c r="A19" s="13" t="str">
        <f>IF(Puantaj!A19="","",Puantaj!A19)</f>
        <v/>
      </c>
      <c r="B19" s="13" t="str">
        <f>IF(Puantaj!B19="","",Puantaj!B19)</f>
        <v/>
      </c>
      <c r="C19" s="14" t="str">
        <f>IF(Puantaj!C19="","",Puantaj!C19)</f>
        <v/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7" t="str">
        <f t="shared" si="1"/>
        <v/>
      </c>
      <c r="AJ19" s="18" t="str">
        <f t="shared" si="2"/>
        <v/>
      </c>
      <c r="AK19" s="18" t="str">
        <f t="shared" si="3"/>
        <v/>
      </c>
      <c r="AL19" s="18" t="str">
        <f t="shared" si="4"/>
        <v/>
      </c>
      <c r="AM19" s="18" t="str">
        <f t="shared" si="5"/>
        <v/>
      </c>
      <c r="AN19" s="18" t="str">
        <f t="shared" si="6"/>
        <v/>
      </c>
      <c r="AO19" s="18" t="str">
        <f t="shared" si="7"/>
        <v/>
      </c>
      <c r="AP19" s="17" t="str">
        <f t="shared" si="8"/>
        <v/>
      </c>
    </row>
    <row r="20" spans="1:42" x14ac:dyDescent="0.2">
      <c r="A20" s="13" t="str">
        <f>IF(Puantaj!A20="","",Puantaj!A20)</f>
        <v/>
      </c>
      <c r="B20" s="13" t="str">
        <f>IF(Puantaj!B20="","",Puantaj!B20)</f>
        <v/>
      </c>
      <c r="C20" s="14" t="str">
        <f>IF(Puantaj!C20="","",Puantaj!C20)</f>
        <v/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7" t="str">
        <f t="shared" si="1"/>
        <v/>
      </c>
      <c r="AJ20" s="18" t="str">
        <f t="shared" si="2"/>
        <v/>
      </c>
      <c r="AK20" s="18" t="str">
        <f t="shared" si="3"/>
        <v/>
      </c>
      <c r="AL20" s="18" t="str">
        <f t="shared" si="4"/>
        <v/>
      </c>
      <c r="AM20" s="18" t="str">
        <f t="shared" si="5"/>
        <v/>
      </c>
      <c r="AN20" s="18" t="str">
        <f t="shared" si="6"/>
        <v/>
      </c>
      <c r="AO20" s="18" t="str">
        <f t="shared" si="7"/>
        <v/>
      </c>
      <c r="AP20" s="17" t="str">
        <f t="shared" si="8"/>
        <v/>
      </c>
    </row>
    <row r="21" spans="1:42" x14ac:dyDescent="0.2">
      <c r="A21" s="13" t="str">
        <f>IF(Puantaj!A21="","",Puantaj!A21)</f>
        <v/>
      </c>
      <c r="B21" s="13" t="str">
        <f>IF(Puantaj!B21="","",Puantaj!B21)</f>
        <v/>
      </c>
      <c r="C21" s="14" t="str">
        <f>IF(Puantaj!C21="","",Puantaj!C21)</f>
        <v/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7" t="str">
        <f t="shared" si="1"/>
        <v/>
      </c>
      <c r="AJ21" s="18" t="str">
        <f t="shared" si="2"/>
        <v/>
      </c>
      <c r="AK21" s="18" t="str">
        <f t="shared" si="3"/>
        <v/>
      </c>
      <c r="AL21" s="18" t="str">
        <f t="shared" si="4"/>
        <v/>
      </c>
      <c r="AM21" s="18" t="str">
        <f t="shared" si="5"/>
        <v/>
      </c>
      <c r="AN21" s="18" t="str">
        <f t="shared" si="6"/>
        <v/>
      </c>
      <c r="AO21" s="18" t="str">
        <f t="shared" si="7"/>
        <v/>
      </c>
      <c r="AP21" s="17" t="str">
        <f t="shared" si="8"/>
        <v/>
      </c>
    </row>
    <row r="22" spans="1:42" x14ac:dyDescent="0.2">
      <c r="A22" s="13" t="str">
        <f>IF(Puantaj!A22="","",Puantaj!A22)</f>
        <v/>
      </c>
      <c r="B22" s="13" t="str">
        <f>IF(Puantaj!B22="","",Puantaj!B22)</f>
        <v/>
      </c>
      <c r="C22" s="14" t="str">
        <f>IF(Puantaj!C22="","",Puantaj!C22)</f>
        <v/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7" t="str">
        <f t="shared" si="1"/>
        <v/>
      </c>
      <c r="AJ22" s="18" t="str">
        <f t="shared" si="2"/>
        <v/>
      </c>
      <c r="AK22" s="18" t="str">
        <f t="shared" si="3"/>
        <v/>
      </c>
      <c r="AL22" s="18" t="str">
        <f t="shared" si="4"/>
        <v/>
      </c>
      <c r="AM22" s="18" t="str">
        <f t="shared" si="5"/>
        <v/>
      </c>
      <c r="AN22" s="18" t="str">
        <f t="shared" si="6"/>
        <v/>
      </c>
      <c r="AO22" s="18" t="str">
        <f t="shared" si="7"/>
        <v/>
      </c>
      <c r="AP22" s="17" t="str">
        <f t="shared" si="8"/>
        <v/>
      </c>
    </row>
    <row r="23" spans="1:42" x14ac:dyDescent="0.2">
      <c r="A23" s="13" t="str">
        <f>IF(Puantaj!A23="","",Puantaj!A23)</f>
        <v/>
      </c>
      <c r="B23" s="13" t="str">
        <f>IF(Puantaj!B23="","",Puantaj!B23)</f>
        <v/>
      </c>
      <c r="C23" s="14" t="str">
        <f>IF(Puantaj!C23="","",Puantaj!C23)</f>
        <v/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7" t="str">
        <f t="shared" si="1"/>
        <v/>
      </c>
      <c r="AJ23" s="18" t="str">
        <f t="shared" si="2"/>
        <v/>
      </c>
      <c r="AK23" s="18" t="str">
        <f t="shared" si="3"/>
        <v/>
      </c>
      <c r="AL23" s="18" t="str">
        <f t="shared" si="4"/>
        <v/>
      </c>
      <c r="AM23" s="18" t="str">
        <f t="shared" si="5"/>
        <v/>
      </c>
      <c r="AN23" s="18" t="str">
        <f t="shared" si="6"/>
        <v/>
      </c>
      <c r="AO23" s="18" t="str">
        <f t="shared" si="7"/>
        <v/>
      </c>
      <c r="AP23" s="17" t="str">
        <f t="shared" si="8"/>
        <v/>
      </c>
    </row>
    <row r="24" spans="1:42" x14ac:dyDescent="0.2">
      <c r="A24" s="13" t="str">
        <f>IF(Puantaj!A24="","",Puantaj!A24)</f>
        <v/>
      </c>
      <c r="B24" s="13" t="str">
        <f>IF(Puantaj!B24="","",Puantaj!B24)</f>
        <v/>
      </c>
      <c r="C24" s="14" t="str">
        <f>IF(Puantaj!C24="","",Puantaj!C24)</f>
        <v/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7" t="str">
        <f t="shared" si="1"/>
        <v/>
      </c>
      <c r="AJ24" s="18" t="str">
        <f t="shared" si="2"/>
        <v/>
      </c>
      <c r="AK24" s="18" t="str">
        <f t="shared" si="3"/>
        <v/>
      </c>
      <c r="AL24" s="18" t="str">
        <f t="shared" si="4"/>
        <v/>
      </c>
      <c r="AM24" s="18" t="str">
        <f t="shared" si="5"/>
        <v/>
      </c>
      <c r="AN24" s="18" t="str">
        <f t="shared" si="6"/>
        <v/>
      </c>
      <c r="AO24" s="18" t="str">
        <f t="shared" si="7"/>
        <v/>
      </c>
      <c r="AP24" s="17" t="str">
        <f t="shared" si="8"/>
        <v/>
      </c>
    </row>
    <row r="25" spans="1:42" x14ac:dyDescent="0.2">
      <c r="A25" s="13" t="str">
        <f>IF(Puantaj!A25="","",Puantaj!A25)</f>
        <v/>
      </c>
      <c r="B25" s="13" t="str">
        <f>IF(Puantaj!B25="","",Puantaj!B25)</f>
        <v/>
      </c>
      <c r="C25" s="14" t="str">
        <f>IF(Puantaj!C25="","",Puantaj!C25)</f>
        <v/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7" t="str">
        <f t="shared" si="1"/>
        <v/>
      </c>
      <c r="AJ25" s="18" t="str">
        <f t="shared" si="2"/>
        <v/>
      </c>
      <c r="AK25" s="18" t="str">
        <f t="shared" si="3"/>
        <v/>
      </c>
      <c r="AL25" s="18" t="str">
        <f t="shared" si="4"/>
        <v/>
      </c>
      <c r="AM25" s="18" t="str">
        <f t="shared" si="5"/>
        <v/>
      </c>
      <c r="AN25" s="18" t="str">
        <f t="shared" si="6"/>
        <v/>
      </c>
      <c r="AO25" s="18" t="str">
        <f t="shared" si="7"/>
        <v/>
      </c>
      <c r="AP25" s="17" t="str">
        <f t="shared" si="8"/>
        <v/>
      </c>
    </row>
    <row r="26" spans="1:42" x14ac:dyDescent="0.2">
      <c r="A26" s="13" t="str">
        <f>IF(Puantaj!A26="","",Puantaj!A26)</f>
        <v/>
      </c>
      <c r="B26" s="13" t="str">
        <f>IF(Puantaj!B26="","",Puantaj!B26)</f>
        <v/>
      </c>
      <c r="C26" s="14" t="str">
        <f>IF(Puantaj!C26="","",Puantaj!C26)</f>
        <v/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7" t="str">
        <f t="shared" si="1"/>
        <v/>
      </c>
      <c r="AJ26" s="18" t="str">
        <f t="shared" si="2"/>
        <v/>
      </c>
      <c r="AK26" s="18" t="str">
        <f t="shared" si="3"/>
        <v/>
      </c>
      <c r="AL26" s="18" t="str">
        <f t="shared" si="4"/>
        <v/>
      </c>
      <c r="AM26" s="18" t="str">
        <f t="shared" si="5"/>
        <v/>
      </c>
      <c r="AN26" s="18" t="str">
        <f t="shared" si="6"/>
        <v/>
      </c>
      <c r="AO26" s="18" t="str">
        <f t="shared" si="7"/>
        <v/>
      </c>
      <c r="AP26" s="17" t="str">
        <f t="shared" si="8"/>
        <v/>
      </c>
    </row>
    <row r="27" spans="1:42" x14ac:dyDescent="0.2">
      <c r="A27" s="13" t="str">
        <f>IF(Puantaj!A27="","",Puantaj!A27)</f>
        <v/>
      </c>
      <c r="B27" s="13" t="str">
        <f>IF(Puantaj!B27="","",Puantaj!B27)</f>
        <v/>
      </c>
      <c r="C27" s="14" t="str">
        <f>IF(Puantaj!C27="","",Puantaj!C27)</f>
        <v/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7" t="str">
        <f t="shared" si="1"/>
        <v/>
      </c>
      <c r="AJ27" s="18" t="str">
        <f t="shared" si="2"/>
        <v/>
      </c>
      <c r="AK27" s="18" t="str">
        <f t="shared" si="3"/>
        <v/>
      </c>
      <c r="AL27" s="18" t="str">
        <f t="shared" si="4"/>
        <v/>
      </c>
      <c r="AM27" s="18" t="str">
        <f t="shared" si="5"/>
        <v/>
      </c>
      <c r="AN27" s="18" t="str">
        <f t="shared" si="6"/>
        <v/>
      </c>
      <c r="AO27" s="18" t="str">
        <f t="shared" si="7"/>
        <v/>
      </c>
      <c r="AP27" s="17" t="str">
        <f t="shared" si="8"/>
        <v/>
      </c>
    </row>
    <row r="28" spans="1:42" x14ac:dyDescent="0.2">
      <c r="A28" s="13" t="str">
        <f>IF(Puantaj!A28="","",Puantaj!A28)</f>
        <v/>
      </c>
      <c r="B28" s="13" t="str">
        <f>IF(Puantaj!B28="","",Puantaj!B28)</f>
        <v/>
      </c>
      <c r="C28" s="14" t="str">
        <f>IF(Puantaj!C28="","",Puantaj!C28)</f>
        <v/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7" t="str">
        <f t="shared" si="1"/>
        <v/>
      </c>
      <c r="AJ28" s="18" t="str">
        <f t="shared" si="2"/>
        <v/>
      </c>
      <c r="AK28" s="18" t="str">
        <f t="shared" si="3"/>
        <v/>
      </c>
      <c r="AL28" s="18" t="str">
        <f t="shared" si="4"/>
        <v/>
      </c>
      <c r="AM28" s="18" t="str">
        <f t="shared" si="5"/>
        <v/>
      </c>
      <c r="AN28" s="18" t="str">
        <f t="shared" si="6"/>
        <v/>
      </c>
      <c r="AO28" s="18" t="str">
        <f t="shared" si="7"/>
        <v/>
      </c>
      <c r="AP28" s="17" t="str">
        <f t="shared" si="8"/>
        <v/>
      </c>
    </row>
    <row r="29" spans="1:42" x14ac:dyDescent="0.2">
      <c r="A29" s="13" t="str">
        <f>IF(Puantaj!A29="","",Puantaj!A29)</f>
        <v/>
      </c>
      <c r="B29" s="13" t="str">
        <f>IF(Puantaj!B29="","",Puantaj!B29)</f>
        <v/>
      </c>
      <c r="C29" s="14" t="str">
        <f>IF(Puantaj!C29="","",Puantaj!C29)</f>
        <v/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7" t="str">
        <f t="shared" si="1"/>
        <v/>
      </c>
      <c r="AJ29" s="18" t="str">
        <f t="shared" si="2"/>
        <v/>
      </c>
      <c r="AK29" s="18" t="str">
        <f t="shared" si="3"/>
        <v/>
      </c>
      <c r="AL29" s="18" t="str">
        <f t="shared" si="4"/>
        <v/>
      </c>
      <c r="AM29" s="18" t="str">
        <f t="shared" si="5"/>
        <v/>
      </c>
      <c r="AN29" s="18" t="str">
        <f t="shared" si="6"/>
        <v/>
      </c>
      <c r="AO29" s="18" t="str">
        <f t="shared" si="7"/>
        <v/>
      </c>
      <c r="AP29" s="17" t="str">
        <f t="shared" si="8"/>
        <v/>
      </c>
    </row>
    <row r="30" spans="1:42" x14ac:dyDescent="0.2">
      <c r="A30" s="13" t="str">
        <f>IF(Puantaj!A30="","",Puantaj!A30)</f>
        <v/>
      </c>
      <c r="B30" s="13" t="str">
        <f>IF(Puantaj!B30="","",Puantaj!B30)</f>
        <v/>
      </c>
      <c r="C30" s="14" t="str">
        <f>IF(Puantaj!C30="","",Puantaj!C30)</f>
        <v/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7" t="str">
        <f t="shared" si="1"/>
        <v/>
      </c>
      <c r="AJ30" s="18" t="str">
        <f t="shared" si="2"/>
        <v/>
      </c>
      <c r="AK30" s="18" t="str">
        <f t="shared" si="3"/>
        <v/>
      </c>
      <c r="AL30" s="18" t="str">
        <f t="shared" si="4"/>
        <v/>
      </c>
      <c r="AM30" s="18" t="str">
        <f t="shared" si="5"/>
        <v/>
      </c>
      <c r="AN30" s="18" t="str">
        <f t="shared" si="6"/>
        <v/>
      </c>
      <c r="AO30" s="18" t="str">
        <f t="shared" si="7"/>
        <v/>
      </c>
      <c r="AP30" s="17" t="str">
        <f t="shared" si="8"/>
        <v/>
      </c>
    </row>
    <row r="32" spans="1:42" x14ac:dyDescent="0.2">
      <c r="A32" s="22" t="s">
        <v>73</v>
      </c>
      <c r="D32" s="23">
        <f t="shared" ref="D32:AH32" si="9">IF(D$4="","",INT((D$4+WEEKDAY(DATE($B$3,$B$2,1),2)-2)/7)+1)</f>
        <v>1</v>
      </c>
      <c r="E32" s="23">
        <f t="shared" si="9"/>
        <v>2</v>
      </c>
      <c r="F32" s="23">
        <f t="shared" si="9"/>
        <v>2</v>
      </c>
      <c r="G32" s="23">
        <f t="shared" si="9"/>
        <v>2</v>
      </c>
      <c r="H32" s="23">
        <f t="shared" si="9"/>
        <v>2</v>
      </c>
      <c r="I32" s="23">
        <f t="shared" si="9"/>
        <v>2</v>
      </c>
      <c r="J32" s="23">
        <f t="shared" si="9"/>
        <v>2</v>
      </c>
      <c r="K32" s="23">
        <f t="shared" si="9"/>
        <v>2</v>
      </c>
      <c r="L32" s="23">
        <f t="shared" si="9"/>
        <v>3</v>
      </c>
      <c r="M32" s="23">
        <f t="shared" si="9"/>
        <v>3</v>
      </c>
      <c r="N32" s="23">
        <f t="shared" si="9"/>
        <v>3</v>
      </c>
      <c r="O32" s="23">
        <f t="shared" si="9"/>
        <v>3</v>
      </c>
      <c r="P32" s="23">
        <f t="shared" si="9"/>
        <v>3</v>
      </c>
      <c r="Q32" s="23">
        <f t="shared" si="9"/>
        <v>3</v>
      </c>
      <c r="R32" s="23">
        <f t="shared" si="9"/>
        <v>3</v>
      </c>
      <c r="S32" s="23">
        <f t="shared" si="9"/>
        <v>4</v>
      </c>
      <c r="T32" s="23">
        <f t="shared" si="9"/>
        <v>4</v>
      </c>
      <c r="U32" s="23">
        <f t="shared" si="9"/>
        <v>4</v>
      </c>
      <c r="V32" s="23">
        <f t="shared" si="9"/>
        <v>4</v>
      </c>
      <c r="W32" s="23">
        <f t="shared" si="9"/>
        <v>4</v>
      </c>
      <c r="X32" s="23">
        <f t="shared" si="9"/>
        <v>4</v>
      </c>
      <c r="Y32" s="23">
        <f t="shared" si="9"/>
        <v>4</v>
      </c>
      <c r="Z32" s="23">
        <f t="shared" si="9"/>
        <v>5</v>
      </c>
      <c r="AA32" s="23">
        <f t="shared" si="9"/>
        <v>5</v>
      </c>
      <c r="AB32" s="23">
        <f t="shared" si="9"/>
        <v>5</v>
      </c>
      <c r="AC32" s="23">
        <f t="shared" si="9"/>
        <v>5</v>
      </c>
      <c r="AD32" s="23">
        <f t="shared" si="9"/>
        <v>5</v>
      </c>
      <c r="AE32" s="23">
        <f t="shared" si="9"/>
        <v>5</v>
      </c>
      <c r="AF32" s="23">
        <f t="shared" si="9"/>
        <v>5</v>
      </c>
      <c r="AG32" s="23">
        <f t="shared" si="9"/>
        <v>6</v>
      </c>
      <c r="AH32" s="23" t="str">
        <f t="shared" si="9"/>
        <v/>
      </c>
    </row>
    <row r="34" spans="1:42" ht="28" customHeight="1" x14ac:dyDescent="0.2">
      <c r="A34" s="33" t="s">
        <v>74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6" spans="1:42" x14ac:dyDescent="0.2">
      <c r="A36" s="31" t="s">
        <v>26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</sheetData>
  <mergeCells count="15">
    <mergeCell ref="A36:AP36"/>
    <mergeCell ref="H1:AP1"/>
    <mergeCell ref="B4:B5"/>
    <mergeCell ref="C4:C5"/>
    <mergeCell ref="A4:A5"/>
    <mergeCell ref="AP4:AP5"/>
    <mergeCell ref="AN4:AN5"/>
    <mergeCell ref="A34:AP34"/>
    <mergeCell ref="AI4:AI5"/>
    <mergeCell ref="AJ4:AJ5"/>
    <mergeCell ref="AM4:AM5"/>
    <mergeCell ref="AK4:AK5"/>
    <mergeCell ref="AO4:AO5"/>
    <mergeCell ref="AL4:AL5"/>
    <mergeCell ref="D2:AP2"/>
  </mergeCells>
  <conditionalFormatting sqref="D4:AH5">
    <cfRule type="expression" dxfId="1" priority="1">
      <formula>AND(D$4&lt;&gt;"",WEEKDAY(DATE($B$3,$B$2,D$4),2)&gt;5)</formula>
    </cfRule>
  </conditionalFormatting>
  <conditionalFormatting sqref="AJ6:AO30">
    <cfRule type="expression" dxfId="0" priority="2">
      <formula>AND(AJ6&lt;&gt;"",AJ6&gt;45)</formula>
    </cfRule>
  </conditionalFormatting>
  <dataValidations count="1">
    <dataValidation type="decimal" allowBlank="1" error="Saat 0 ile 24 arasında olmalı." sqref="D6:AH30" xr:uid="{00000000-0002-0000-0400-000000000000}">
      <formula1>0</formula1>
      <formula2>24</formula2>
    </dataValidation>
  </dataValidations>
  <hyperlinks>
    <hyperlink ref="A36" r:id="rId1" xr:uid="{00000000-0004-0000-04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Nasıl kullanılır</vt:lpstr>
      <vt:lpstr>Örnek - Puantaj</vt:lpstr>
      <vt:lpstr>Örnek - Saat</vt:lpstr>
      <vt:lpstr>Puantaj</vt:lpstr>
      <vt:lpstr>Saat</vt:lpstr>
      <vt:lpstr>'Nasıl kullanılır'!Print_Area</vt:lpstr>
      <vt:lpstr>'Örnek - Puantaj'!Print_Area</vt:lpstr>
      <vt:lpstr>'Örnek - Saat'!Print_Area</vt:lpstr>
      <vt:lpstr>Puantaj!Print_Area</vt:lpstr>
      <vt:lpstr>Saat!Print_Area</vt:lpstr>
      <vt:lpstr>'Örnek - Puantaj'!Print_Titles</vt:lpstr>
      <vt:lpstr>'Örnek - Saat'!Print_Titles</vt:lpstr>
      <vt:lpstr>Puantaj!Print_Titles</vt:lpstr>
      <vt:lpstr>Saat!Print_Titles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Puantaj Cetveli Şablonu</dc:title>
  <dc:subject>Puantaj cetveli Excel şablonu: Ç, HT, RT, Yİ, Üİ, R, D, Mİ kodları</dc:subject>
  <dc:creator>UR Work</dc:creator>
  <cp:keywords>puantaj cetveli, puantaj, excel, şablon, SGK, UR Work</cp:keywords>
  <dc:description>UR Work ücretsiz şablon. Bilgilendirme amaçlıdır, hukuki tavsiye değildir. https://www.ur-work.com</dc:description>
  <cp:lastModifiedBy>UR Work</cp:lastModifiedBy>
  <dcterms:created xsi:type="dcterms:W3CDTF">2026-10-28T12:00:00Z</dcterms:created>
  <dcterms:modified xsi:type="dcterms:W3CDTF">2026-10-28T12:00:00Z</dcterms:modified>
</cp:coreProperties>
</file>