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xr:revisionPtr revIDLastSave="0" documentId="8_{DDC8EA38-19DA-834F-9EC1-08318F0E2117}" xr6:coauthVersionLast="47" xr6:coauthVersionMax="47" xr10:uidLastSave="{00000000-0000-0000-0000-000000000000}"/>
  <bookViews>
    <workbookView xWindow="0" yWindow="0" windowWidth="30240" windowHeight="19640" xr2:uid="{00000000-000D-0000-FFFF-FFFF00000000}"/>
  </bookViews>
  <sheets>
    <sheet name="Nasıl kullanılır" sheetId="1" r:id="rId1"/>
    <sheet name="Çalışanlar" sheetId="2" r:id="rId2"/>
    <sheet name="Günlük föy" sheetId="3" r:id="rId3"/>
    <sheet name="Aylık föy (kişi)" sheetId="4" r:id="rId4"/>
    <sheet name="Örnek - Kayıt" sheetId="5" r:id="rId5"/>
    <sheet name="Örnek - Özet" sheetId="6" r:id="rId6"/>
    <sheet name="Kayıt" sheetId="7" r:id="rId7"/>
    <sheet name="Özet" sheetId="8" r:id="rId8"/>
  </sheets>
  <definedNames>
    <definedName name="_xlnm.Print_Area" localSheetId="3">'Aylık föy (kişi)'!$A$1:$G$41</definedName>
    <definedName name="_xlnm.Print_Area" localSheetId="1">Çalışanlar!$A$1:$F$38</definedName>
    <definedName name="_xlnm.Print_Area" localSheetId="2">'Günlük föy'!$A$1:$H$35</definedName>
    <definedName name="_xlnm.Print_Area" localSheetId="6">Kayıt!$A$1:$K$407</definedName>
    <definedName name="_xlnm.Print_Area" localSheetId="0">'Nasıl kullanılır'!$A$1:$B$34</definedName>
    <definedName name="_xlnm.Print_Area" localSheetId="4">'Örnek - Kayıt'!$A$1:$K$41</definedName>
    <definedName name="_xlnm.Print_Area" localSheetId="5">'Örnek - Özet'!$A$1:$AP$43</definedName>
    <definedName name="_xlnm.Print_Area" localSheetId="7">Özet!$A$1:$AP$43</definedName>
    <definedName name="_xlnm.Print_Titles" localSheetId="3">'Aylık föy (kişi)'!$5:$5</definedName>
    <definedName name="_xlnm.Print_Titles" localSheetId="1">Çalışanlar!$4:$4</definedName>
    <definedName name="_xlnm.Print_Titles" localSheetId="2">'Günlük föy'!$5:$5</definedName>
    <definedName name="_xlnm.Print_Titles" localSheetId="6">Kayıt!$5:$5</definedName>
    <definedName name="_xlnm.Print_Titles" localSheetId="4">'Örnek - Kayıt'!$5:$5</definedName>
    <definedName name="_xlnm.Print_Titles" localSheetId="5">'Örnek - Özet'!$6:$7</definedName>
    <definedName name="_xlnm.Print_Titles" localSheetId="7">Özet!$6:$7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8" l="1"/>
  <c r="B37" i="8"/>
  <c r="A37" i="8"/>
  <c r="C36" i="8"/>
  <c r="B36" i="8"/>
  <c r="A36" i="8"/>
  <c r="C35" i="8"/>
  <c r="B35" i="8"/>
  <c r="A35" i="8"/>
  <c r="C34" i="8"/>
  <c r="B34" i="8"/>
  <c r="A34" i="8"/>
  <c r="C33" i="8"/>
  <c r="B33" i="8"/>
  <c r="A33" i="8"/>
  <c r="C32" i="8"/>
  <c r="B32" i="8"/>
  <c r="A32" i="8"/>
  <c r="C31" i="8"/>
  <c r="B31" i="8"/>
  <c r="A31" i="8"/>
  <c r="C30" i="8"/>
  <c r="B30" i="8"/>
  <c r="A30" i="8"/>
  <c r="C29" i="8"/>
  <c r="B29" i="8"/>
  <c r="A29" i="8"/>
  <c r="C28" i="8"/>
  <c r="B28" i="8"/>
  <c r="A28" i="8"/>
  <c r="C27" i="8"/>
  <c r="B27" i="8"/>
  <c r="A27" i="8"/>
  <c r="C26" i="8"/>
  <c r="B26" i="8"/>
  <c r="A26" i="8"/>
  <c r="C25" i="8"/>
  <c r="B25" i="8"/>
  <c r="A25" i="8"/>
  <c r="C24" i="8"/>
  <c r="B24" i="8"/>
  <c r="A24" i="8"/>
  <c r="C23" i="8"/>
  <c r="B23" i="8"/>
  <c r="A23" i="8"/>
  <c r="C22" i="8"/>
  <c r="B22" i="8"/>
  <c r="A22" i="8"/>
  <c r="C21" i="8"/>
  <c r="B21" i="8"/>
  <c r="A21" i="8"/>
  <c r="C20" i="8"/>
  <c r="B20" i="8"/>
  <c r="A20" i="8"/>
  <c r="C19" i="8"/>
  <c r="B19" i="8"/>
  <c r="A19" i="8"/>
  <c r="C18" i="8"/>
  <c r="B18" i="8"/>
  <c r="A18" i="8"/>
  <c r="C17" i="8"/>
  <c r="B17" i="8"/>
  <c r="A17" i="8"/>
  <c r="C16" i="8"/>
  <c r="B16" i="8"/>
  <c r="A16" i="8"/>
  <c r="C15" i="8"/>
  <c r="B15" i="8"/>
  <c r="A15" i="8"/>
  <c r="C14" i="8"/>
  <c r="B14" i="8"/>
  <c r="A14" i="8"/>
  <c r="C13" i="8"/>
  <c r="B13" i="8"/>
  <c r="A13" i="8"/>
  <c r="C12" i="8"/>
  <c r="B12" i="8"/>
  <c r="A12" i="8"/>
  <c r="C11" i="8"/>
  <c r="B11" i="8"/>
  <c r="A11" i="8"/>
  <c r="C10" i="8"/>
  <c r="B10" i="8"/>
  <c r="A10" i="8"/>
  <c r="C9" i="8"/>
  <c r="B9" i="8"/>
  <c r="A9" i="8"/>
  <c r="C8" i="8"/>
  <c r="B8" i="8"/>
  <c r="A8" i="8"/>
  <c r="AP6" i="8"/>
  <c r="AO6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R7" i="8" s="1"/>
  <c r="Q6" i="8"/>
  <c r="Q7" i="8" s="1"/>
  <c r="P6" i="8"/>
  <c r="P7" i="8" s="1"/>
  <c r="O6" i="8"/>
  <c r="O7" i="8" s="1"/>
  <c r="N6" i="8"/>
  <c r="N7" i="8" s="1"/>
  <c r="M6" i="8"/>
  <c r="M7" i="8" s="1"/>
  <c r="L6" i="8"/>
  <c r="L7" i="8" s="1"/>
  <c r="J405" i="7"/>
  <c r="H405" i="7"/>
  <c r="D405" i="7"/>
  <c r="I405" i="7" s="1"/>
  <c r="C405" i="7"/>
  <c r="J404" i="7"/>
  <c r="H404" i="7"/>
  <c r="D404" i="7"/>
  <c r="I404" i="7" s="1"/>
  <c r="C404" i="7"/>
  <c r="J403" i="7"/>
  <c r="H403" i="7"/>
  <c r="D403" i="7"/>
  <c r="I403" i="7" s="1"/>
  <c r="C403" i="7"/>
  <c r="J402" i="7"/>
  <c r="H402" i="7"/>
  <c r="D402" i="7"/>
  <c r="I402" i="7" s="1"/>
  <c r="C402" i="7"/>
  <c r="J401" i="7"/>
  <c r="H401" i="7"/>
  <c r="D401" i="7"/>
  <c r="I401" i="7" s="1"/>
  <c r="C401" i="7"/>
  <c r="J400" i="7"/>
  <c r="H400" i="7"/>
  <c r="D400" i="7"/>
  <c r="I400" i="7" s="1"/>
  <c r="C400" i="7"/>
  <c r="J399" i="7"/>
  <c r="H399" i="7"/>
  <c r="D399" i="7"/>
  <c r="I399" i="7" s="1"/>
  <c r="C399" i="7"/>
  <c r="J398" i="7"/>
  <c r="H398" i="7"/>
  <c r="D398" i="7"/>
  <c r="I398" i="7" s="1"/>
  <c r="C398" i="7"/>
  <c r="J397" i="7"/>
  <c r="H397" i="7"/>
  <c r="D397" i="7"/>
  <c r="I397" i="7" s="1"/>
  <c r="C397" i="7"/>
  <c r="J396" i="7"/>
  <c r="H396" i="7"/>
  <c r="D396" i="7"/>
  <c r="I396" i="7" s="1"/>
  <c r="C396" i="7"/>
  <c r="J395" i="7"/>
  <c r="H395" i="7"/>
  <c r="D395" i="7"/>
  <c r="I395" i="7" s="1"/>
  <c r="C395" i="7"/>
  <c r="J394" i="7"/>
  <c r="H394" i="7"/>
  <c r="D394" i="7"/>
  <c r="I394" i="7" s="1"/>
  <c r="C394" i="7"/>
  <c r="J393" i="7"/>
  <c r="H393" i="7"/>
  <c r="D393" i="7"/>
  <c r="I393" i="7" s="1"/>
  <c r="C393" i="7"/>
  <c r="J392" i="7"/>
  <c r="H392" i="7"/>
  <c r="D392" i="7"/>
  <c r="I392" i="7" s="1"/>
  <c r="C392" i="7"/>
  <c r="J391" i="7"/>
  <c r="H391" i="7"/>
  <c r="D391" i="7"/>
  <c r="I391" i="7" s="1"/>
  <c r="C391" i="7"/>
  <c r="J390" i="7"/>
  <c r="H390" i="7"/>
  <c r="D390" i="7"/>
  <c r="I390" i="7" s="1"/>
  <c r="C390" i="7"/>
  <c r="J389" i="7"/>
  <c r="H389" i="7"/>
  <c r="D389" i="7"/>
  <c r="I389" i="7" s="1"/>
  <c r="C389" i="7"/>
  <c r="J388" i="7"/>
  <c r="H388" i="7"/>
  <c r="D388" i="7"/>
  <c r="I388" i="7" s="1"/>
  <c r="C388" i="7"/>
  <c r="J387" i="7"/>
  <c r="H387" i="7"/>
  <c r="D387" i="7"/>
  <c r="I387" i="7" s="1"/>
  <c r="C387" i="7"/>
  <c r="J386" i="7"/>
  <c r="H386" i="7"/>
  <c r="D386" i="7"/>
  <c r="I386" i="7" s="1"/>
  <c r="C386" i="7"/>
  <c r="J385" i="7"/>
  <c r="H385" i="7"/>
  <c r="D385" i="7"/>
  <c r="I385" i="7" s="1"/>
  <c r="C385" i="7"/>
  <c r="J384" i="7"/>
  <c r="H384" i="7"/>
  <c r="D384" i="7"/>
  <c r="I384" i="7" s="1"/>
  <c r="C384" i="7"/>
  <c r="J383" i="7"/>
  <c r="H383" i="7"/>
  <c r="D383" i="7"/>
  <c r="I383" i="7" s="1"/>
  <c r="C383" i="7"/>
  <c r="J382" i="7"/>
  <c r="H382" i="7"/>
  <c r="D382" i="7"/>
  <c r="I382" i="7" s="1"/>
  <c r="C382" i="7"/>
  <c r="J381" i="7"/>
  <c r="H381" i="7"/>
  <c r="D381" i="7"/>
  <c r="I381" i="7" s="1"/>
  <c r="C381" i="7"/>
  <c r="J380" i="7"/>
  <c r="H380" i="7"/>
  <c r="D380" i="7"/>
  <c r="I380" i="7" s="1"/>
  <c r="C380" i="7"/>
  <c r="J379" i="7"/>
  <c r="H379" i="7"/>
  <c r="D379" i="7"/>
  <c r="I379" i="7" s="1"/>
  <c r="C379" i="7"/>
  <c r="J378" i="7"/>
  <c r="H378" i="7"/>
  <c r="D378" i="7"/>
  <c r="I378" i="7" s="1"/>
  <c r="C378" i="7"/>
  <c r="J377" i="7"/>
  <c r="H377" i="7"/>
  <c r="D377" i="7"/>
  <c r="I377" i="7" s="1"/>
  <c r="C377" i="7"/>
  <c r="J376" i="7"/>
  <c r="H376" i="7"/>
  <c r="D376" i="7"/>
  <c r="I376" i="7" s="1"/>
  <c r="C376" i="7"/>
  <c r="J375" i="7"/>
  <c r="H375" i="7"/>
  <c r="D375" i="7"/>
  <c r="I375" i="7" s="1"/>
  <c r="C375" i="7"/>
  <c r="J374" i="7"/>
  <c r="H374" i="7"/>
  <c r="D374" i="7"/>
  <c r="I374" i="7" s="1"/>
  <c r="C374" i="7"/>
  <c r="J373" i="7"/>
  <c r="H373" i="7"/>
  <c r="D373" i="7"/>
  <c r="I373" i="7" s="1"/>
  <c r="C373" i="7"/>
  <c r="J372" i="7"/>
  <c r="H372" i="7"/>
  <c r="D372" i="7"/>
  <c r="I372" i="7" s="1"/>
  <c r="C372" i="7"/>
  <c r="J371" i="7"/>
  <c r="H371" i="7"/>
  <c r="D371" i="7"/>
  <c r="I371" i="7" s="1"/>
  <c r="C371" i="7"/>
  <c r="J370" i="7"/>
  <c r="H370" i="7"/>
  <c r="D370" i="7"/>
  <c r="I370" i="7" s="1"/>
  <c r="C370" i="7"/>
  <c r="J369" i="7"/>
  <c r="H369" i="7"/>
  <c r="D369" i="7"/>
  <c r="I369" i="7" s="1"/>
  <c r="C369" i="7"/>
  <c r="J368" i="7"/>
  <c r="H368" i="7"/>
  <c r="D368" i="7"/>
  <c r="I368" i="7" s="1"/>
  <c r="C368" i="7"/>
  <c r="J367" i="7"/>
  <c r="H367" i="7"/>
  <c r="D367" i="7"/>
  <c r="I367" i="7" s="1"/>
  <c r="C367" i="7"/>
  <c r="J366" i="7"/>
  <c r="H366" i="7"/>
  <c r="D366" i="7"/>
  <c r="I366" i="7" s="1"/>
  <c r="C366" i="7"/>
  <c r="J365" i="7"/>
  <c r="H365" i="7"/>
  <c r="D365" i="7"/>
  <c r="I365" i="7" s="1"/>
  <c r="C365" i="7"/>
  <c r="J364" i="7"/>
  <c r="H364" i="7"/>
  <c r="D364" i="7"/>
  <c r="I364" i="7" s="1"/>
  <c r="C364" i="7"/>
  <c r="J363" i="7"/>
  <c r="H363" i="7"/>
  <c r="D363" i="7"/>
  <c r="I363" i="7" s="1"/>
  <c r="C363" i="7"/>
  <c r="J362" i="7"/>
  <c r="H362" i="7"/>
  <c r="D362" i="7"/>
  <c r="I362" i="7" s="1"/>
  <c r="C362" i="7"/>
  <c r="J361" i="7"/>
  <c r="H361" i="7"/>
  <c r="D361" i="7"/>
  <c r="I361" i="7" s="1"/>
  <c r="C361" i="7"/>
  <c r="J360" i="7"/>
  <c r="H360" i="7"/>
  <c r="D360" i="7"/>
  <c r="I360" i="7" s="1"/>
  <c r="C360" i="7"/>
  <c r="J359" i="7"/>
  <c r="H359" i="7"/>
  <c r="D359" i="7"/>
  <c r="I359" i="7" s="1"/>
  <c r="C359" i="7"/>
  <c r="J358" i="7"/>
  <c r="H358" i="7"/>
  <c r="D358" i="7"/>
  <c r="I358" i="7" s="1"/>
  <c r="C358" i="7"/>
  <c r="J357" i="7"/>
  <c r="H357" i="7"/>
  <c r="D357" i="7"/>
  <c r="I357" i="7" s="1"/>
  <c r="C357" i="7"/>
  <c r="J356" i="7"/>
  <c r="H356" i="7"/>
  <c r="D356" i="7"/>
  <c r="I356" i="7" s="1"/>
  <c r="C356" i="7"/>
  <c r="J355" i="7"/>
  <c r="H355" i="7"/>
  <c r="D355" i="7"/>
  <c r="I355" i="7" s="1"/>
  <c r="C355" i="7"/>
  <c r="J354" i="7"/>
  <c r="H354" i="7"/>
  <c r="D354" i="7"/>
  <c r="I354" i="7" s="1"/>
  <c r="C354" i="7"/>
  <c r="J353" i="7"/>
  <c r="H353" i="7"/>
  <c r="D353" i="7"/>
  <c r="I353" i="7" s="1"/>
  <c r="C353" i="7"/>
  <c r="J352" i="7"/>
  <c r="H352" i="7"/>
  <c r="D352" i="7"/>
  <c r="I352" i="7" s="1"/>
  <c r="C352" i="7"/>
  <c r="J351" i="7"/>
  <c r="H351" i="7"/>
  <c r="D351" i="7"/>
  <c r="I351" i="7" s="1"/>
  <c r="C351" i="7"/>
  <c r="J350" i="7"/>
  <c r="H350" i="7"/>
  <c r="D350" i="7"/>
  <c r="I350" i="7" s="1"/>
  <c r="C350" i="7"/>
  <c r="J349" i="7"/>
  <c r="H349" i="7"/>
  <c r="D349" i="7"/>
  <c r="I349" i="7" s="1"/>
  <c r="C349" i="7"/>
  <c r="J348" i="7"/>
  <c r="H348" i="7"/>
  <c r="D348" i="7"/>
  <c r="I348" i="7" s="1"/>
  <c r="C348" i="7"/>
  <c r="J347" i="7"/>
  <c r="H347" i="7"/>
  <c r="D347" i="7"/>
  <c r="I347" i="7" s="1"/>
  <c r="C347" i="7"/>
  <c r="J346" i="7"/>
  <c r="H346" i="7"/>
  <c r="D346" i="7"/>
  <c r="I346" i="7" s="1"/>
  <c r="C346" i="7"/>
  <c r="J345" i="7"/>
  <c r="H345" i="7"/>
  <c r="D345" i="7"/>
  <c r="I345" i="7" s="1"/>
  <c r="C345" i="7"/>
  <c r="J344" i="7"/>
  <c r="H344" i="7"/>
  <c r="D344" i="7"/>
  <c r="I344" i="7" s="1"/>
  <c r="C344" i="7"/>
  <c r="J343" i="7"/>
  <c r="H343" i="7"/>
  <c r="D343" i="7"/>
  <c r="I343" i="7" s="1"/>
  <c r="C343" i="7"/>
  <c r="J342" i="7"/>
  <c r="H342" i="7"/>
  <c r="D342" i="7"/>
  <c r="I342" i="7" s="1"/>
  <c r="C342" i="7"/>
  <c r="J341" i="7"/>
  <c r="H341" i="7"/>
  <c r="D341" i="7"/>
  <c r="I341" i="7" s="1"/>
  <c r="C341" i="7"/>
  <c r="J340" i="7"/>
  <c r="H340" i="7"/>
  <c r="D340" i="7"/>
  <c r="I340" i="7" s="1"/>
  <c r="C340" i="7"/>
  <c r="J339" i="7"/>
  <c r="H339" i="7"/>
  <c r="D339" i="7"/>
  <c r="I339" i="7" s="1"/>
  <c r="C339" i="7"/>
  <c r="J338" i="7"/>
  <c r="H338" i="7"/>
  <c r="D338" i="7"/>
  <c r="I338" i="7" s="1"/>
  <c r="C338" i="7"/>
  <c r="J337" i="7"/>
  <c r="H337" i="7"/>
  <c r="D337" i="7"/>
  <c r="I337" i="7" s="1"/>
  <c r="C337" i="7"/>
  <c r="J336" i="7"/>
  <c r="H336" i="7"/>
  <c r="D336" i="7"/>
  <c r="I336" i="7" s="1"/>
  <c r="C336" i="7"/>
  <c r="J335" i="7"/>
  <c r="H335" i="7"/>
  <c r="D335" i="7"/>
  <c r="I335" i="7" s="1"/>
  <c r="C335" i="7"/>
  <c r="J334" i="7"/>
  <c r="H334" i="7"/>
  <c r="D334" i="7"/>
  <c r="I334" i="7" s="1"/>
  <c r="C334" i="7"/>
  <c r="J333" i="7"/>
  <c r="H333" i="7"/>
  <c r="D333" i="7"/>
  <c r="I333" i="7" s="1"/>
  <c r="C333" i="7"/>
  <c r="J332" i="7"/>
  <c r="H332" i="7"/>
  <c r="D332" i="7"/>
  <c r="I332" i="7" s="1"/>
  <c r="C332" i="7"/>
  <c r="J331" i="7"/>
  <c r="H331" i="7"/>
  <c r="D331" i="7"/>
  <c r="I331" i="7" s="1"/>
  <c r="C331" i="7"/>
  <c r="J330" i="7"/>
  <c r="H330" i="7"/>
  <c r="D330" i="7"/>
  <c r="I330" i="7" s="1"/>
  <c r="C330" i="7"/>
  <c r="J329" i="7"/>
  <c r="H329" i="7"/>
  <c r="D329" i="7"/>
  <c r="I329" i="7" s="1"/>
  <c r="C329" i="7"/>
  <c r="J328" i="7"/>
  <c r="H328" i="7"/>
  <c r="D328" i="7"/>
  <c r="I328" i="7" s="1"/>
  <c r="C328" i="7"/>
  <c r="J327" i="7"/>
  <c r="H327" i="7"/>
  <c r="D327" i="7"/>
  <c r="I327" i="7" s="1"/>
  <c r="C327" i="7"/>
  <c r="J326" i="7"/>
  <c r="H326" i="7"/>
  <c r="D326" i="7"/>
  <c r="I326" i="7" s="1"/>
  <c r="C326" i="7"/>
  <c r="J325" i="7"/>
  <c r="H325" i="7"/>
  <c r="D325" i="7"/>
  <c r="I325" i="7" s="1"/>
  <c r="C325" i="7"/>
  <c r="J324" i="7"/>
  <c r="H324" i="7"/>
  <c r="D324" i="7"/>
  <c r="I324" i="7" s="1"/>
  <c r="C324" i="7"/>
  <c r="J323" i="7"/>
  <c r="H323" i="7"/>
  <c r="D323" i="7"/>
  <c r="I323" i="7" s="1"/>
  <c r="C323" i="7"/>
  <c r="J322" i="7"/>
  <c r="H322" i="7"/>
  <c r="D322" i="7"/>
  <c r="I322" i="7" s="1"/>
  <c r="C322" i="7"/>
  <c r="J321" i="7"/>
  <c r="H321" i="7"/>
  <c r="D321" i="7"/>
  <c r="I321" i="7" s="1"/>
  <c r="C321" i="7"/>
  <c r="J320" i="7"/>
  <c r="H320" i="7"/>
  <c r="D320" i="7"/>
  <c r="I320" i="7" s="1"/>
  <c r="C320" i="7"/>
  <c r="J319" i="7"/>
  <c r="H319" i="7"/>
  <c r="D319" i="7"/>
  <c r="I319" i="7" s="1"/>
  <c r="C319" i="7"/>
  <c r="J318" i="7"/>
  <c r="H318" i="7"/>
  <c r="D318" i="7"/>
  <c r="I318" i="7" s="1"/>
  <c r="C318" i="7"/>
  <c r="J317" i="7"/>
  <c r="H317" i="7"/>
  <c r="D317" i="7"/>
  <c r="I317" i="7" s="1"/>
  <c r="C317" i="7"/>
  <c r="J316" i="7"/>
  <c r="H316" i="7"/>
  <c r="D316" i="7"/>
  <c r="I316" i="7" s="1"/>
  <c r="C316" i="7"/>
  <c r="J315" i="7"/>
  <c r="H315" i="7"/>
  <c r="D315" i="7"/>
  <c r="I315" i="7" s="1"/>
  <c r="C315" i="7"/>
  <c r="J314" i="7"/>
  <c r="H314" i="7"/>
  <c r="D314" i="7"/>
  <c r="I314" i="7" s="1"/>
  <c r="C314" i="7"/>
  <c r="J313" i="7"/>
  <c r="H313" i="7"/>
  <c r="D313" i="7"/>
  <c r="I313" i="7" s="1"/>
  <c r="C313" i="7"/>
  <c r="J312" i="7"/>
  <c r="H312" i="7"/>
  <c r="D312" i="7"/>
  <c r="I312" i="7" s="1"/>
  <c r="C312" i="7"/>
  <c r="J311" i="7"/>
  <c r="H311" i="7"/>
  <c r="D311" i="7"/>
  <c r="I311" i="7" s="1"/>
  <c r="C311" i="7"/>
  <c r="J310" i="7"/>
  <c r="H310" i="7"/>
  <c r="D310" i="7"/>
  <c r="I310" i="7" s="1"/>
  <c r="C310" i="7"/>
  <c r="J309" i="7"/>
  <c r="H309" i="7"/>
  <c r="D309" i="7"/>
  <c r="I309" i="7" s="1"/>
  <c r="C309" i="7"/>
  <c r="J308" i="7"/>
  <c r="H308" i="7"/>
  <c r="D308" i="7"/>
  <c r="I308" i="7" s="1"/>
  <c r="C308" i="7"/>
  <c r="J307" i="7"/>
  <c r="H307" i="7"/>
  <c r="D307" i="7"/>
  <c r="I307" i="7" s="1"/>
  <c r="C307" i="7"/>
  <c r="J306" i="7"/>
  <c r="H306" i="7"/>
  <c r="D306" i="7"/>
  <c r="I306" i="7" s="1"/>
  <c r="C306" i="7"/>
  <c r="J305" i="7"/>
  <c r="H305" i="7"/>
  <c r="D305" i="7"/>
  <c r="I305" i="7" s="1"/>
  <c r="C305" i="7"/>
  <c r="J304" i="7"/>
  <c r="H304" i="7"/>
  <c r="D304" i="7"/>
  <c r="I304" i="7" s="1"/>
  <c r="C304" i="7"/>
  <c r="J303" i="7"/>
  <c r="H303" i="7"/>
  <c r="D303" i="7"/>
  <c r="I303" i="7" s="1"/>
  <c r="C303" i="7"/>
  <c r="J302" i="7"/>
  <c r="H302" i="7"/>
  <c r="D302" i="7"/>
  <c r="I302" i="7" s="1"/>
  <c r="C302" i="7"/>
  <c r="J301" i="7"/>
  <c r="H301" i="7"/>
  <c r="D301" i="7"/>
  <c r="I301" i="7" s="1"/>
  <c r="C301" i="7"/>
  <c r="J300" i="7"/>
  <c r="H300" i="7"/>
  <c r="D300" i="7"/>
  <c r="I300" i="7" s="1"/>
  <c r="C300" i="7"/>
  <c r="J299" i="7"/>
  <c r="H299" i="7"/>
  <c r="D299" i="7"/>
  <c r="I299" i="7" s="1"/>
  <c r="C299" i="7"/>
  <c r="J298" i="7"/>
  <c r="H298" i="7"/>
  <c r="D298" i="7"/>
  <c r="I298" i="7" s="1"/>
  <c r="C298" i="7"/>
  <c r="J297" i="7"/>
  <c r="H297" i="7"/>
  <c r="D297" i="7"/>
  <c r="I297" i="7" s="1"/>
  <c r="C297" i="7"/>
  <c r="J296" i="7"/>
  <c r="H296" i="7"/>
  <c r="D296" i="7"/>
  <c r="I296" i="7" s="1"/>
  <c r="C296" i="7"/>
  <c r="J295" i="7"/>
  <c r="H295" i="7"/>
  <c r="D295" i="7"/>
  <c r="I295" i="7" s="1"/>
  <c r="C295" i="7"/>
  <c r="J294" i="7"/>
  <c r="H294" i="7"/>
  <c r="D294" i="7"/>
  <c r="I294" i="7" s="1"/>
  <c r="C294" i="7"/>
  <c r="J293" i="7"/>
  <c r="H293" i="7"/>
  <c r="D293" i="7"/>
  <c r="I293" i="7" s="1"/>
  <c r="C293" i="7"/>
  <c r="J292" i="7"/>
  <c r="H292" i="7"/>
  <c r="D292" i="7"/>
  <c r="I292" i="7" s="1"/>
  <c r="C292" i="7"/>
  <c r="J291" i="7"/>
  <c r="H291" i="7"/>
  <c r="D291" i="7"/>
  <c r="I291" i="7" s="1"/>
  <c r="C291" i="7"/>
  <c r="J290" i="7"/>
  <c r="H290" i="7"/>
  <c r="D290" i="7"/>
  <c r="I290" i="7" s="1"/>
  <c r="C290" i="7"/>
  <c r="J289" i="7"/>
  <c r="H289" i="7"/>
  <c r="D289" i="7"/>
  <c r="I289" i="7" s="1"/>
  <c r="C289" i="7"/>
  <c r="J288" i="7"/>
  <c r="H288" i="7"/>
  <c r="D288" i="7"/>
  <c r="I288" i="7" s="1"/>
  <c r="C288" i="7"/>
  <c r="J287" i="7"/>
  <c r="H287" i="7"/>
  <c r="D287" i="7"/>
  <c r="I287" i="7" s="1"/>
  <c r="C287" i="7"/>
  <c r="J286" i="7"/>
  <c r="H286" i="7"/>
  <c r="D286" i="7"/>
  <c r="I286" i="7" s="1"/>
  <c r="C286" i="7"/>
  <c r="J285" i="7"/>
  <c r="H285" i="7"/>
  <c r="D285" i="7"/>
  <c r="I285" i="7" s="1"/>
  <c r="C285" i="7"/>
  <c r="J284" i="7"/>
  <c r="H284" i="7"/>
  <c r="D284" i="7"/>
  <c r="I284" i="7" s="1"/>
  <c r="C284" i="7"/>
  <c r="J283" i="7"/>
  <c r="H283" i="7"/>
  <c r="D283" i="7"/>
  <c r="I283" i="7" s="1"/>
  <c r="C283" i="7"/>
  <c r="J282" i="7"/>
  <c r="H282" i="7"/>
  <c r="D282" i="7"/>
  <c r="I282" i="7" s="1"/>
  <c r="C282" i="7"/>
  <c r="J281" i="7"/>
  <c r="H281" i="7"/>
  <c r="D281" i="7"/>
  <c r="I281" i="7" s="1"/>
  <c r="C281" i="7"/>
  <c r="J280" i="7"/>
  <c r="H280" i="7"/>
  <c r="D280" i="7"/>
  <c r="I280" i="7" s="1"/>
  <c r="C280" i="7"/>
  <c r="J279" i="7"/>
  <c r="H279" i="7"/>
  <c r="D279" i="7"/>
  <c r="I279" i="7" s="1"/>
  <c r="C279" i="7"/>
  <c r="J278" i="7"/>
  <c r="H278" i="7"/>
  <c r="D278" i="7"/>
  <c r="I278" i="7" s="1"/>
  <c r="C278" i="7"/>
  <c r="J277" i="7"/>
  <c r="H277" i="7"/>
  <c r="D277" i="7"/>
  <c r="I277" i="7" s="1"/>
  <c r="C277" i="7"/>
  <c r="J276" i="7"/>
  <c r="H276" i="7"/>
  <c r="D276" i="7"/>
  <c r="I276" i="7" s="1"/>
  <c r="C276" i="7"/>
  <c r="J275" i="7"/>
  <c r="H275" i="7"/>
  <c r="D275" i="7"/>
  <c r="I275" i="7" s="1"/>
  <c r="C275" i="7"/>
  <c r="J274" i="7"/>
  <c r="H274" i="7"/>
  <c r="D274" i="7"/>
  <c r="I274" i="7" s="1"/>
  <c r="C274" i="7"/>
  <c r="J273" i="7"/>
  <c r="H273" i="7"/>
  <c r="D273" i="7"/>
  <c r="I273" i="7" s="1"/>
  <c r="C273" i="7"/>
  <c r="J272" i="7"/>
  <c r="H272" i="7"/>
  <c r="D272" i="7"/>
  <c r="I272" i="7" s="1"/>
  <c r="C272" i="7"/>
  <c r="J271" i="7"/>
  <c r="H271" i="7"/>
  <c r="D271" i="7"/>
  <c r="I271" i="7" s="1"/>
  <c r="C271" i="7"/>
  <c r="J270" i="7"/>
  <c r="H270" i="7"/>
  <c r="D270" i="7"/>
  <c r="I270" i="7" s="1"/>
  <c r="C270" i="7"/>
  <c r="J269" i="7"/>
  <c r="H269" i="7"/>
  <c r="D269" i="7"/>
  <c r="I269" i="7" s="1"/>
  <c r="C269" i="7"/>
  <c r="J268" i="7"/>
  <c r="H268" i="7"/>
  <c r="D268" i="7"/>
  <c r="I268" i="7" s="1"/>
  <c r="C268" i="7"/>
  <c r="J267" i="7"/>
  <c r="H267" i="7"/>
  <c r="D267" i="7"/>
  <c r="I267" i="7" s="1"/>
  <c r="C267" i="7"/>
  <c r="J266" i="7"/>
  <c r="H266" i="7"/>
  <c r="D266" i="7"/>
  <c r="I266" i="7" s="1"/>
  <c r="C266" i="7"/>
  <c r="J265" i="7"/>
  <c r="H265" i="7"/>
  <c r="D265" i="7"/>
  <c r="I265" i="7" s="1"/>
  <c r="C265" i="7"/>
  <c r="J264" i="7"/>
  <c r="H264" i="7"/>
  <c r="D264" i="7"/>
  <c r="I264" i="7" s="1"/>
  <c r="C264" i="7"/>
  <c r="J263" i="7"/>
  <c r="H263" i="7"/>
  <c r="D263" i="7"/>
  <c r="I263" i="7" s="1"/>
  <c r="C263" i="7"/>
  <c r="J262" i="7"/>
  <c r="H262" i="7"/>
  <c r="D262" i="7"/>
  <c r="I262" i="7" s="1"/>
  <c r="C262" i="7"/>
  <c r="J261" i="7"/>
  <c r="H261" i="7"/>
  <c r="D261" i="7"/>
  <c r="I261" i="7" s="1"/>
  <c r="C261" i="7"/>
  <c r="J260" i="7"/>
  <c r="H260" i="7"/>
  <c r="D260" i="7"/>
  <c r="I260" i="7" s="1"/>
  <c r="C260" i="7"/>
  <c r="J259" i="7"/>
  <c r="H259" i="7"/>
  <c r="D259" i="7"/>
  <c r="I259" i="7" s="1"/>
  <c r="C259" i="7"/>
  <c r="J258" i="7"/>
  <c r="H258" i="7"/>
  <c r="D258" i="7"/>
  <c r="I258" i="7" s="1"/>
  <c r="C258" i="7"/>
  <c r="J257" i="7"/>
  <c r="H257" i="7"/>
  <c r="D257" i="7"/>
  <c r="I257" i="7" s="1"/>
  <c r="C257" i="7"/>
  <c r="J256" i="7"/>
  <c r="H256" i="7"/>
  <c r="D256" i="7"/>
  <c r="I256" i="7" s="1"/>
  <c r="C256" i="7"/>
  <c r="J255" i="7"/>
  <c r="H255" i="7"/>
  <c r="D255" i="7"/>
  <c r="I255" i="7" s="1"/>
  <c r="C255" i="7"/>
  <c r="J254" i="7"/>
  <c r="H254" i="7"/>
  <c r="D254" i="7"/>
  <c r="I254" i="7" s="1"/>
  <c r="C254" i="7"/>
  <c r="J253" i="7"/>
  <c r="H253" i="7"/>
  <c r="D253" i="7"/>
  <c r="I253" i="7" s="1"/>
  <c r="C253" i="7"/>
  <c r="J252" i="7"/>
  <c r="H252" i="7"/>
  <c r="D252" i="7"/>
  <c r="I252" i="7" s="1"/>
  <c r="C252" i="7"/>
  <c r="J251" i="7"/>
  <c r="H251" i="7"/>
  <c r="D251" i="7"/>
  <c r="I251" i="7" s="1"/>
  <c r="C251" i="7"/>
  <c r="J250" i="7"/>
  <c r="H250" i="7"/>
  <c r="D250" i="7"/>
  <c r="I250" i="7" s="1"/>
  <c r="C250" i="7"/>
  <c r="J249" i="7"/>
  <c r="H249" i="7"/>
  <c r="D249" i="7"/>
  <c r="I249" i="7" s="1"/>
  <c r="C249" i="7"/>
  <c r="J248" i="7"/>
  <c r="H248" i="7"/>
  <c r="D248" i="7"/>
  <c r="I248" i="7" s="1"/>
  <c r="C248" i="7"/>
  <c r="J247" i="7"/>
  <c r="H247" i="7"/>
  <c r="D247" i="7"/>
  <c r="I247" i="7" s="1"/>
  <c r="C247" i="7"/>
  <c r="J246" i="7"/>
  <c r="H246" i="7"/>
  <c r="D246" i="7"/>
  <c r="I246" i="7" s="1"/>
  <c r="C246" i="7"/>
  <c r="J245" i="7"/>
  <c r="H245" i="7"/>
  <c r="D245" i="7"/>
  <c r="I245" i="7" s="1"/>
  <c r="C245" i="7"/>
  <c r="J244" i="7"/>
  <c r="H244" i="7"/>
  <c r="D244" i="7"/>
  <c r="I244" i="7" s="1"/>
  <c r="C244" i="7"/>
  <c r="J243" i="7"/>
  <c r="H243" i="7"/>
  <c r="D243" i="7"/>
  <c r="I243" i="7" s="1"/>
  <c r="C243" i="7"/>
  <c r="J242" i="7"/>
  <c r="H242" i="7"/>
  <c r="D242" i="7"/>
  <c r="I242" i="7" s="1"/>
  <c r="C242" i="7"/>
  <c r="J241" i="7"/>
  <c r="H241" i="7"/>
  <c r="D241" i="7"/>
  <c r="I241" i="7" s="1"/>
  <c r="C241" i="7"/>
  <c r="J240" i="7"/>
  <c r="H240" i="7"/>
  <c r="D240" i="7"/>
  <c r="I240" i="7" s="1"/>
  <c r="C240" i="7"/>
  <c r="J239" i="7"/>
  <c r="H239" i="7"/>
  <c r="D239" i="7"/>
  <c r="I239" i="7" s="1"/>
  <c r="C239" i="7"/>
  <c r="J238" i="7"/>
  <c r="H238" i="7"/>
  <c r="D238" i="7"/>
  <c r="I238" i="7" s="1"/>
  <c r="C238" i="7"/>
  <c r="J237" i="7"/>
  <c r="H237" i="7"/>
  <c r="D237" i="7"/>
  <c r="I237" i="7" s="1"/>
  <c r="C237" i="7"/>
  <c r="J236" i="7"/>
  <c r="H236" i="7"/>
  <c r="D236" i="7"/>
  <c r="I236" i="7" s="1"/>
  <c r="C236" i="7"/>
  <c r="J235" i="7"/>
  <c r="H235" i="7"/>
  <c r="D235" i="7"/>
  <c r="I235" i="7" s="1"/>
  <c r="C235" i="7"/>
  <c r="J234" i="7"/>
  <c r="H234" i="7"/>
  <c r="D234" i="7"/>
  <c r="I234" i="7" s="1"/>
  <c r="C234" i="7"/>
  <c r="J233" i="7"/>
  <c r="H233" i="7"/>
  <c r="D233" i="7"/>
  <c r="I233" i="7" s="1"/>
  <c r="C233" i="7"/>
  <c r="J232" i="7"/>
  <c r="H232" i="7"/>
  <c r="D232" i="7"/>
  <c r="I232" i="7" s="1"/>
  <c r="C232" i="7"/>
  <c r="J231" i="7"/>
  <c r="H231" i="7"/>
  <c r="D231" i="7"/>
  <c r="I231" i="7" s="1"/>
  <c r="C231" i="7"/>
  <c r="J230" i="7"/>
  <c r="H230" i="7"/>
  <c r="D230" i="7"/>
  <c r="I230" i="7" s="1"/>
  <c r="C230" i="7"/>
  <c r="J229" i="7"/>
  <c r="H229" i="7"/>
  <c r="D229" i="7"/>
  <c r="I229" i="7" s="1"/>
  <c r="C229" i="7"/>
  <c r="J228" i="7"/>
  <c r="H228" i="7"/>
  <c r="D228" i="7"/>
  <c r="I228" i="7" s="1"/>
  <c r="C228" i="7"/>
  <c r="J227" i="7"/>
  <c r="H227" i="7"/>
  <c r="D227" i="7"/>
  <c r="I227" i="7" s="1"/>
  <c r="C227" i="7"/>
  <c r="J226" i="7"/>
  <c r="H226" i="7"/>
  <c r="D226" i="7"/>
  <c r="I226" i="7" s="1"/>
  <c r="C226" i="7"/>
  <c r="J225" i="7"/>
  <c r="H225" i="7"/>
  <c r="D225" i="7"/>
  <c r="I225" i="7" s="1"/>
  <c r="C225" i="7"/>
  <c r="J224" i="7"/>
  <c r="H224" i="7"/>
  <c r="D224" i="7"/>
  <c r="I224" i="7" s="1"/>
  <c r="C224" i="7"/>
  <c r="J223" i="7"/>
  <c r="H223" i="7"/>
  <c r="D223" i="7"/>
  <c r="I223" i="7" s="1"/>
  <c r="C223" i="7"/>
  <c r="J222" i="7"/>
  <c r="H222" i="7"/>
  <c r="D222" i="7"/>
  <c r="I222" i="7" s="1"/>
  <c r="C222" i="7"/>
  <c r="J221" i="7"/>
  <c r="H221" i="7"/>
  <c r="D221" i="7"/>
  <c r="I221" i="7" s="1"/>
  <c r="C221" i="7"/>
  <c r="J220" i="7"/>
  <c r="H220" i="7"/>
  <c r="D220" i="7"/>
  <c r="I220" i="7" s="1"/>
  <c r="C220" i="7"/>
  <c r="J219" i="7"/>
  <c r="H219" i="7"/>
  <c r="D219" i="7"/>
  <c r="I219" i="7" s="1"/>
  <c r="C219" i="7"/>
  <c r="J218" i="7"/>
  <c r="H218" i="7"/>
  <c r="D218" i="7"/>
  <c r="I218" i="7" s="1"/>
  <c r="C218" i="7"/>
  <c r="J217" i="7"/>
  <c r="H217" i="7"/>
  <c r="D217" i="7"/>
  <c r="I217" i="7" s="1"/>
  <c r="C217" i="7"/>
  <c r="J216" i="7"/>
  <c r="H216" i="7"/>
  <c r="D216" i="7"/>
  <c r="I216" i="7" s="1"/>
  <c r="C216" i="7"/>
  <c r="J215" i="7"/>
  <c r="H215" i="7"/>
  <c r="D215" i="7"/>
  <c r="I215" i="7" s="1"/>
  <c r="C215" i="7"/>
  <c r="J214" i="7"/>
  <c r="H214" i="7"/>
  <c r="D214" i="7"/>
  <c r="I214" i="7" s="1"/>
  <c r="C214" i="7"/>
  <c r="J213" i="7"/>
  <c r="H213" i="7"/>
  <c r="D213" i="7"/>
  <c r="I213" i="7" s="1"/>
  <c r="C213" i="7"/>
  <c r="J212" i="7"/>
  <c r="H212" i="7"/>
  <c r="D212" i="7"/>
  <c r="I212" i="7" s="1"/>
  <c r="C212" i="7"/>
  <c r="J211" i="7"/>
  <c r="H211" i="7"/>
  <c r="D211" i="7"/>
  <c r="I211" i="7" s="1"/>
  <c r="C211" i="7"/>
  <c r="J210" i="7"/>
  <c r="H210" i="7"/>
  <c r="D210" i="7"/>
  <c r="I210" i="7" s="1"/>
  <c r="C210" i="7"/>
  <c r="J209" i="7"/>
  <c r="H209" i="7"/>
  <c r="D209" i="7"/>
  <c r="I209" i="7" s="1"/>
  <c r="C209" i="7"/>
  <c r="J208" i="7"/>
  <c r="H208" i="7"/>
  <c r="D208" i="7"/>
  <c r="I208" i="7" s="1"/>
  <c r="C208" i="7"/>
  <c r="J207" i="7"/>
  <c r="H207" i="7"/>
  <c r="D207" i="7"/>
  <c r="I207" i="7" s="1"/>
  <c r="C207" i="7"/>
  <c r="J206" i="7"/>
  <c r="H206" i="7"/>
  <c r="D206" i="7"/>
  <c r="I206" i="7" s="1"/>
  <c r="C206" i="7"/>
  <c r="J205" i="7"/>
  <c r="H205" i="7"/>
  <c r="D205" i="7"/>
  <c r="I205" i="7" s="1"/>
  <c r="C205" i="7"/>
  <c r="J204" i="7"/>
  <c r="H204" i="7"/>
  <c r="D204" i="7"/>
  <c r="I204" i="7" s="1"/>
  <c r="C204" i="7"/>
  <c r="J203" i="7"/>
  <c r="H203" i="7"/>
  <c r="D203" i="7"/>
  <c r="I203" i="7" s="1"/>
  <c r="C203" i="7"/>
  <c r="J202" i="7"/>
  <c r="H202" i="7"/>
  <c r="D202" i="7"/>
  <c r="I202" i="7" s="1"/>
  <c r="C202" i="7"/>
  <c r="J201" i="7"/>
  <c r="H201" i="7"/>
  <c r="D201" i="7"/>
  <c r="I201" i="7" s="1"/>
  <c r="C201" i="7"/>
  <c r="J200" i="7"/>
  <c r="H200" i="7"/>
  <c r="D200" i="7"/>
  <c r="I200" i="7" s="1"/>
  <c r="C200" i="7"/>
  <c r="J199" i="7"/>
  <c r="H199" i="7"/>
  <c r="D199" i="7"/>
  <c r="I199" i="7" s="1"/>
  <c r="C199" i="7"/>
  <c r="J198" i="7"/>
  <c r="H198" i="7"/>
  <c r="D198" i="7"/>
  <c r="I198" i="7" s="1"/>
  <c r="C198" i="7"/>
  <c r="J197" i="7"/>
  <c r="H197" i="7"/>
  <c r="D197" i="7"/>
  <c r="I197" i="7" s="1"/>
  <c r="C197" i="7"/>
  <c r="J196" i="7"/>
  <c r="H196" i="7"/>
  <c r="D196" i="7"/>
  <c r="I196" i="7" s="1"/>
  <c r="C196" i="7"/>
  <c r="J195" i="7"/>
  <c r="H195" i="7"/>
  <c r="D195" i="7"/>
  <c r="I195" i="7" s="1"/>
  <c r="C195" i="7"/>
  <c r="J194" i="7"/>
  <c r="H194" i="7"/>
  <c r="D194" i="7"/>
  <c r="I194" i="7" s="1"/>
  <c r="C194" i="7"/>
  <c r="J193" i="7"/>
  <c r="H193" i="7"/>
  <c r="D193" i="7"/>
  <c r="I193" i="7" s="1"/>
  <c r="C193" i="7"/>
  <c r="J192" i="7"/>
  <c r="H192" i="7"/>
  <c r="D192" i="7"/>
  <c r="I192" i="7" s="1"/>
  <c r="C192" i="7"/>
  <c r="J191" i="7"/>
  <c r="H191" i="7"/>
  <c r="D191" i="7"/>
  <c r="I191" i="7" s="1"/>
  <c r="C191" i="7"/>
  <c r="J190" i="7"/>
  <c r="H190" i="7"/>
  <c r="D190" i="7"/>
  <c r="I190" i="7" s="1"/>
  <c r="C190" i="7"/>
  <c r="J189" i="7"/>
  <c r="H189" i="7"/>
  <c r="D189" i="7"/>
  <c r="I189" i="7" s="1"/>
  <c r="C189" i="7"/>
  <c r="J188" i="7"/>
  <c r="H188" i="7"/>
  <c r="D188" i="7"/>
  <c r="I188" i="7" s="1"/>
  <c r="C188" i="7"/>
  <c r="J187" i="7"/>
  <c r="H187" i="7"/>
  <c r="D187" i="7"/>
  <c r="I187" i="7" s="1"/>
  <c r="C187" i="7"/>
  <c r="J186" i="7"/>
  <c r="H186" i="7"/>
  <c r="D186" i="7"/>
  <c r="I186" i="7" s="1"/>
  <c r="C186" i="7"/>
  <c r="J185" i="7"/>
  <c r="H185" i="7"/>
  <c r="D185" i="7"/>
  <c r="I185" i="7" s="1"/>
  <c r="C185" i="7"/>
  <c r="J184" i="7"/>
  <c r="H184" i="7"/>
  <c r="D184" i="7"/>
  <c r="I184" i="7" s="1"/>
  <c r="C184" i="7"/>
  <c r="J183" i="7"/>
  <c r="H183" i="7"/>
  <c r="D183" i="7"/>
  <c r="I183" i="7" s="1"/>
  <c r="C183" i="7"/>
  <c r="J182" i="7"/>
  <c r="H182" i="7"/>
  <c r="D182" i="7"/>
  <c r="I182" i="7" s="1"/>
  <c r="C182" i="7"/>
  <c r="J181" i="7"/>
  <c r="H181" i="7"/>
  <c r="D181" i="7"/>
  <c r="I181" i="7" s="1"/>
  <c r="C181" i="7"/>
  <c r="J180" i="7"/>
  <c r="H180" i="7"/>
  <c r="D180" i="7"/>
  <c r="I180" i="7" s="1"/>
  <c r="C180" i="7"/>
  <c r="J179" i="7"/>
  <c r="H179" i="7"/>
  <c r="D179" i="7"/>
  <c r="I179" i="7" s="1"/>
  <c r="C179" i="7"/>
  <c r="J178" i="7"/>
  <c r="H178" i="7"/>
  <c r="D178" i="7"/>
  <c r="I178" i="7" s="1"/>
  <c r="C178" i="7"/>
  <c r="J177" i="7"/>
  <c r="H177" i="7"/>
  <c r="D177" i="7"/>
  <c r="I177" i="7" s="1"/>
  <c r="C177" i="7"/>
  <c r="J176" i="7"/>
  <c r="H176" i="7"/>
  <c r="D176" i="7"/>
  <c r="I176" i="7" s="1"/>
  <c r="C176" i="7"/>
  <c r="J175" i="7"/>
  <c r="H175" i="7"/>
  <c r="D175" i="7"/>
  <c r="I175" i="7" s="1"/>
  <c r="C175" i="7"/>
  <c r="J174" i="7"/>
  <c r="H174" i="7"/>
  <c r="D174" i="7"/>
  <c r="I174" i="7" s="1"/>
  <c r="C174" i="7"/>
  <c r="J173" i="7"/>
  <c r="H173" i="7"/>
  <c r="D173" i="7"/>
  <c r="I173" i="7" s="1"/>
  <c r="C173" i="7"/>
  <c r="J172" i="7"/>
  <c r="H172" i="7"/>
  <c r="D172" i="7"/>
  <c r="I172" i="7" s="1"/>
  <c r="C172" i="7"/>
  <c r="J171" i="7"/>
  <c r="H171" i="7"/>
  <c r="D171" i="7"/>
  <c r="I171" i="7" s="1"/>
  <c r="C171" i="7"/>
  <c r="J170" i="7"/>
  <c r="H170" i="7"/>
  <c r="D170" i="7"/>
  <c r="I170" i="7" s="1"/>
  <c r="C170" i="7"/>
  <c r="J169" i="7"/>
  <c r="H169" i="7"/>
  <c r="D169" i="7"/>
  <c r="I169" i="7" s="1"/>
  <c r="C169" i="7"/>
  <c r="J168" i="7"/>
  <c r="H168" i="7"/>
  <c r="D168" i="7"/>
  <c r="I168" i="7" s="1"/>
  <c r="C168" i="7"/>
  <c r="J167" i="7"/>
  <c r="H167" i="7"/>
  <c r="D167" i="7"/>
  <c r="I167" i="7" s="1"/>
  <c r="C167" i="7"/>
  <c r="J166" i="7"/>
  <c r="H166" i="7"/>
  <c r="D166" i="7"/>
  <c r="I166" i="7" s="1"/>
  <c r="C166" i="7"/>
  <c r="J165" i="7"/>
  <c r="H165" i="7"/>
  <c r="D165" i="7"/>
  <c r="I165" i="7" s="1"/>
  <c r="C165" i="7"/>
  <c r="J164" i="7"/>
  <c r="H164" i="7"/>
  <c r="D164" i="7"/>
  <c r="I164" i="7" s="1"/>
  <c r="C164" i="7"/>
  <c r="J163" i="7"/>
  <c r="H163" i="7"/>
  <c r="D163" i="7"/>
  <c r="I163" i="7" s="1"/>
  <c r="C163" i="7"/>
  <c r="J162" i="7"/>
  <c r="H162" i="7"/>
  <c r="D162" i="7"/>
  <c r="I162" i="7" s="1"/>
  <c r="C162" i="7"/>
  <c r="J161" i="7"/>
  <c r="H161" i="7"/>
  <c r="D161" i="7"/>
  <c r="I161" i="7" s="1"/>
  <c r="C161" i="7"/>
  <c r="J160" i="7"/>
  <c r="H160" i="7"/>
  <c r="D160" i="7"/>
  <c r="I160" i="7" s="1"/>
  <c r="C160" i="7"/>
  <c r="J159" i="7"/>
  <c r="H159" i="7"/>
  <c r="D159" i="7"/>
  <c r="I159" i="7" s="1"/>
  <c r="C159" i="7"/>
  <c r="J158" i="7"/>
  <c r="H158" i="7"/>
  <c r="D158" i="7"/>
  <c r="I158" i="7" s="1"/>
  <c r="C158" i="7"/>
  <c r="J157" i="7"/>
  <c r="H157" i="7"/>
  <c r="D157" i="7"/>
  <c r="I157" i="7" s="1"/>
  <c r="C157" i="7"/>
  <c r="J156" i="7"/>
  <c r="H156" i="7"/>
  <c r="D156" i="7"/>
  <c r="I156" i="7" s="1"/>
  <c r="C156" i="7"/>
  <c r="J155" i="7"/>
  <c r="H155" i="7"/>
  <c r="D155" i="7"/>
  <c r="I155" i="7" s="1"/>
  <c r="C155" i="7"/>
  <c r="J154" i="7"/>
  <c r="H154" i="7"/>
  <c r="D154" i="7"/>
  <c r="I154" i="7" s="1"/>
  <c r="C154" i="7"/>
  <c r="J153" i="7"/>
  <c r="H153" i="7"/>
  <c r="D153" i="7"/>
  <c r="I153" i="7" s="1"/>
  <c r="C153" i="7"/>
  <c r="J152" i="7"/>
  <c r="H152" i="7"/>
  <c r="D152" i="7"/>
  <c r="I152" i="7" s="1"/>
  <c r="C152" i="7"/>
  <c r="J151" i="7"/>
  <c r="H151" i="7"/>
  <c r="D151" i="7"/>
  <c r="I151" i="7" s="1"/>
  <c r="C151" i="7"/>
  <c r="J150" i="7"/>
  <c r="H150" i="7"/>
  <c r="D150" i="7"/>
  <c r="I150" i="7" s="1"/>
  <c r="C150" i="7"/>
  <c r="J149" i="7"/>
  <c r="H149" i="7"/>
  <c r="D149" i="7"/>
  <c r="I149" i="7" s="1"/>
  <c r="C149" i="7"/>
  <c r="J148" i="7"/>
  <c r="H148" i="7"/>
  <c r="D148" i="7"/>
  <c r="I148" i="7" s="1"/>
  <c r="C148" i="7"/>
  <c r="J147" i="7"/>
  <c r="H147" i="7"/>
  <c r="D147" i="7"/>
  <c r="I147" i="7" s="1"/>
  <c r="C147" i="7"/>
  <c r="J146" i="7"/>
  <c r="H146" i="7"/>
  <c r="D146" i="7"/>
  <c r="I146" i="7" s="1"/>
  <c r="C146" i="7"/>
  <c r="J145" i="7"/>
  <c r="H145" i="7"/>
  <c r="D145" i="7"/>
  <c r="I145" i="7" s="1"/>
  <c r="C145" i="7"/>
  <c r="J144" i="7"/>
  <c r="H144" i="7"/>
  <c r="D144" i="7"/>
  <c r="I144" i="7" s="1"/>
  <c r="C144" i="7"/>
  <c r="J143" i="7"/>
  <c r="H143" i="7"/>
  <c r="D143" i="7"/>
  <c r="I143" i="7" s="1"/>
  <c r="C143" i="7"/>
  <c r="J142" i="7"/>
  <c r="H142" i="7"/>
  <c r="D142" i="7"/>
  <c r="I142" i="7" s="1"/>
  <c r="C142" i="7"/>
  <c r="J141" i="7"/>
  <c r="H141" i="7"/>
  <c r="D141" i="7"/>
  <c r="I141" i="7" s="1"/>
  <c r="C141" i="7"/>
  <c r="J140" i="7"/>
  <c r="H140" i="7"/>
  <c r="D140" i="7"/>
  <c r="I140" i="7" s="1"/>
  <c r="C140" i="7"/>
  <c r="J139" i="7"/>
  <c r="H139" i="7"/>
  <c r="D139" i="7"/>
  <c r="I139" i="7" s="1"/>
  <c r="C139" i="7"/>
  <c r="J138" i="7"/>
  <c r="H138" i="7"/>
  <c r="D138" i="7"/>
  <c r="I138" i="7" s="1"/>
  <c r="C138" i="7"/>
  <c r="J137" i="7"/>
  <c r="H137" i="7"/>
  <c r="D137" i="7"/>
  <c r="I137" i="7" s="1"/>
  <c r="C137" i="7"/>
  <c r="J136" i="7"/>
  <c r="H136" i="7"/>
  <c r="D136" i="7"/>
  <c r="I136" i="7" s="1"/>
  <c r="C136" i="7"/>
  <c r="J135" i="7"/>
  <c r="H135" i="7"/>
  <c r="D135" i="7"/>
  <c r="I135" i="7" s="1"/>
  <c r="C135" i="7"/>
  <c r="J134" i="7"/>
  <c r="H134" i="7"/>
  <c r="D134" i="7"/>
  <c r="I134" i="7" s="1"/>
  <c r="C134" i="7"/>
  <c r="J133" i="7"/>
  <c r="H133" i="7"/>
  <c r="D133" i="7"/>
  <c r="I133" i="7" s="1"/>
  <c r="C133" i="7"/>
  <c r="J132" i="7"/>
  <c r="H132" i="7"/>
  <c r="D132" i="7"/>
  <c r="I132" i="7" s="1"/>
  <c r="C132" i="7"/>
  <c r="J131" i="7"/>
  <c r="H131" i="7"/>
  <c r="D131" i="7"/>
  <c r="I131" i="7" s="1"/>
  <c r="C131" i="7"/>
  <c r="J130" i="7"/>
  <c r="H130" i="7"/>
  <c r="D130" i="7"/>
  <c r="I130" i="7" s="1"/>
  <c r="C130" i="7"/>
  <c r="J129" i="7"/>
  <c r="H129" i="7"/>
  <c r="D129" i="7"/>
  <c r="I129" i="7" s="1"/>
  <c r="C129" i="7"/>
  <c r="J128" i="7"/>
  <c r="H128" i="7"/>
  <c r="D128" i="7"/>
  <c r="I128" i="7" s="1"/>
  <c r="C128" i="7"/>
  <c r="J127" i="7"/>
  <c r="H127" i="7"/>
  <c r="D127" i="7"/>
  <c r="I127" i="7" s="1"/>
  <c r="C127" i="7"/>
  <c r="J126" i="7"/>
  <c r="H126" i="7"/>
  <c r="D126" i="7"/>
  <c r="I126" i="7" s="1"/>
  <c r="C126" i="7"/>
  <c r="J125" i="7"/>
  <c r="H125" i="7"/>
  <c r="D125" i="7"/>
  <c r="I125" i="7" s="1"/>
  <c r="C125" i="7"/>
  <c r="J124" i="7"/>
  <c r="H124" i="7"/>
  <c r="D124" i="7"/>
  <c r="I124" i="7" s="1"/>
  <c r="C124" i="7"/>
  <c r="J123" i="7"/>
  <c r="H123" i="7"/>
  <c r="D123" i="7"/>
  <c r="I123" i="7" s="1"/>
  <c r="C123" i="7"/>
  <c r="J122" i="7"/>
  <c r="H122" i="7"/>
  <c r="D122" i="7"/>
  <c r="I122" i="7" s="1"/>
  <c r="C122" i="7"/>
  <c r="J121" i="7"/>
  <c r="H121" i="7"/>
  <c r="D121" i="7"/>
  <c r="I121" i="7" s="1"/>
  <c r="C121" i="7"/>
  <c r="J120" i="7"/>
  <c r="H120" i="7"/>
  <c r="D120" i="7"/>
  <c r="I120" i="7" s="1"/>
  <c r="C120" i="7"/>
  <c r="J119" i="7"/>
  <c r="H119" i="7"/>
  <c r="D119" i="7"/>
  <c r="I119" i="7" s="1"/>
  <c r="C119" i="7"/>
  <c r="J118" i="7"/>
  <c r="H118" i="7"/>
  <c r="D118" i="7"/>
  <c r="I118" i="7" s="1"/>
  <c r="C118" i="7"/>
  <c r="J117" i="7"/>
  <c r="H117" i="7"/>
  <c r="D117" i="7"/>
  <c r="I117" i="7" s="1"/>
  <c r="C117" i="7"/>
  <c r="J116" i="7"/>
  <c r="H116" i="7"/>
  <c r="D116" i="7"/>
  <c r="I116" i="7" s="1"/>
  <c r="C116" i="7"/>
  <c r="J115" i="7"/>
  <c r="H115" i="7"/>
  <c r="D115" i="7"/>
  <c r="I115" i="7" s="1"/>
  <c r="C115" i="7"/>
  <c r="J114" i="7"/>
  <c r="H114" i="7"/>
  <c r="D114" i="7"/>
  <c r="I114" i="7" s="1"/>
  <c r="C114" i="7"/>
  <c r="J113" i="7"/>
  <c r="H113" i="7"/>
  <c r="D113" i="7"/>
  <c r="I113" i="7" s="1"/>
  <c r="C113" i="7"/>
  <c r="J112" i="7"/>
  <c r="H112" i="7"/>
  <c r="D112" i="7"/>
  <c r="I112" i="7" s="1"/>
  <c r="C112" i="7"/>
  <c r="J111" i="7"/>
  <c r="H111" i="7"/>
  <c r="D111" i="7"/>
  <c r="I111" i="7" s="1"/>
  <c r="C111" i="7"/>
  <c r="J110" i="7"/>
  <c r="H110" i="7"/>
  <c r="D110" i="7"/>
  <c r="I110" i="7" s="1"/>
  <c r="C110" i="7"/>
  <c r="J109" i="7"/>
  <c r="H109" i="7"/>
  <c r="D109" i="7"/>
  <c r="I109" i="7" s="1"/>
  <c r="C109" i="7"/>
  <c r="J108" i="7"/>
  <c r="H108" i="7"/>
  <c r="D108" i="7"/>
  <c r="I108" i="7" s="1"/>
  <c r="C108" i="7"/>
  <c r="J107" i="7"/>
  <c r="H107" i="7"/>
  <c r="D107" i="7"/>
  <c r="I107" i="7" s="1"/>
  <c r="C107" i="7"/>
  <c r="J106" i="7"/>
  <c r="H106" i="7"/>
  <c r="D106" i="7"/>
  <c r="I106" i="7" s="1"/>
  <c r="C106" i="7"/>
  <c r="J105" i="7"/>
  <c r="H105" i="7"/>
  <c r="D105" i="7"/>
  <c r="I105" i="7" s="1"/>
  <c r="C105" i="7"/>
  <c r="J104" i="7"/>
  <c r="H104" i="7"/>
  <c r="D104" i="7"/>
  <c r="I104" i="7" s="1"/>
  <c r="C104" i="7"/>
  <c r="J103" i="7"/>
  <c r="H103" i="7"/>
  <c r="D103" i="7"/>
  <c r="I103" i="7" s="1"/>
  <c r="C103" i="7"/>
  <c r="J102" i="7"/>
  <c r="H102" i="7"/>
  <c r="D102" i="7"/>
  <c r="I102" i="7" s="1"/>
  <c r="C102" i="7"/>
  <c r="J101" i="7"/>
  <c r="H101" i="7"/>
  <c r="D101" i="7"/>
  <c r="I101" i="7" s="1"/>
  <c r="C101" i="7"/>
  <c r="J100" i="7"/>
  <c r="H100" i="7"/>
  <c r="D100" i="7"/>
  <c r="I100" i="7" s="1"/>
  <c r="C100" i="7"/>
  <c r="J99" i="7"/>
  <c r="H99" i="7"/>
  <c r="D99" i="7"/>
  <c r="I99" i="7" s="1"/>
  <c r="C99" i="7"/>
  <c r="J98" i="7"/>
  <c r="H98" i="7"/>
  <c r="D98" i="7"/>
  <c r="I98" i="7" s="1"/>
  <c r="C98" i="7"/>
  <c r="J97" i="7"/>
  <c r="H97" i="7"/>
  <c r="D97" i="7"/>
  <c r="I97" i="7" s="1"/>
  <c r="C97" i="7"/>
  <c r="J96" i="7"/>
  <c r="H96" i="7"/>
  <c r="D96" i="7"/>
  <c r="I96" i="7" s="1"/>
  <c r="C96" i="7"/>
  <c r="J95" i="7"/>
  <c r="H95" i="7"/>
  <c r="D95" i="7"/>
  <c r="I95" i="7" s="1"/>
  <c r="C95" i="7"/>
  <c r="J94" i="7"/>
  <c r="H94" i="7"/>
  <c r="D94" i="7"/>
  <c r="I94" i="7" s="1"/>
  <c r="C94" i="7"/>
  <c r="J93" i="7"/>
  <c r="H93" i="7"/>
  <c r="D93" i="7"/>
  <c r="I93" i="7" s="1"/>
  <c r="C93" i="7"/>
  <c r="J92" i="7"/>
  <c r="H92" i="7"/>
  <c r="D92" i="7"/>
  <c r="I92" i="7" s="1"/>
  <c r="C92" i="7"/>
  <c r="J91" i="7"/>
  <c r="H91" i="7"/>
  <c r="D91" i="7"/>
  <c r="I91" i="7" s="1"/>
  <c r="C91" i="7"/>
  <c r="J90" i="7"/>
  <c r="H90" i="7"/>
  <c r="D90" i="7"/>
  <c r="I90" i="7" s="1"/>
  <c r="C90" i="7"/>
  <c r="J89" i="7"/>
  <c r="H89" i="7"/>
  <c r="D89" i="7"/>
  <c r="I89" i="7" s="1"/>
  <c r="C89" i="7"/>
  <c r="J88" i="7"/>
  <c r="H88" i="7"/>
  <c r="D88" i="7"/>
  <c r="I88" i="7" s="1"/>
  <c r="C88" i="7"/>
  <c r="J87" i="7"/>
  <c r="H87" i="7"/>
  <c r="D87" i="7"/>
  <c r="I87" i="7" s="1"/>
  <c r="C87" i="7"/>
  <c r="J86" i="7"/>
  <c r="H86" i="7"/>
  <c r="D86" i="7"/>
  <c r="I86" i="7" s="1"/>
  <c r="C86" i="7"/>
  <c r="J85" i="7"/>
  <c r="H85" i="7"/>
  <c r="D85" i="7"/>
  <c r="I85" i="7" s="1"/>
  <c r="C85" i="7"/>
  <c r="J84" i="7"/>
  <c r="H84" i="7"/>
  <c r="D84" i="7"/>
  <c r="I84" i="7" s="1"/>
  <c r="C84" i="7"/>
  <c r="J83" i="7"/>
  <c r="H83" i="7"/>
  <c r="D83" i="7"/>
  <c r="I83" i="7" s="1"/>
  <c r="C83" i="7"/>
  <c r="J82" i="7"/>
  <c r="H82" i="7"/>
  <c r="D82" i="7"/>
  <c r="I82" i="7" s="1"/>
  <c r="C82" i="7"/>
  <c r="J81" i="7"/>
  <c r="H81" i="7"/>
  <c r="D81" i="7"/>
  <c r="I81" i="7" s="1"/>
  <c r="C81" i="7"/>
  <c r="J80" i="7"/>
  <c r="H80" i="7"/>
  <c r="D80" i="7"/>
  <c r="I80" i="7" s="1"/>
  <c r="C80" i="7"/>
  <c r="J79" i="7"/>
  <c r="H79" i="7"/>
  <c r="D79" i="7"/>
  <c r="I79" i="7" s="1"/>
  <c r="C79" i="7"/>
  <c r="J78" i="7"/>
  <c r="H78" i="7"/>
  <c r="D78" i="7"/>
  <c r="I78" i="7" s="1"/>
  <c r="C78" i="7"/>
  <c r="J77" i="7"/>
  <c r="H77" i="7"/>
  <c r="D77" i="7"/>
  <c r="I77" i="7" s="1"/>
  <c r="C77" i="7"/>
  <c r="J76" i="7"/>
  <c r="H76" i="7"/>
  <c r="D76" i="7"/>
  <c r="I76" i="7" s="1"/>
  <c r="C76" i="7"/>
  <c r="J75" i="7"/>
  <c r="H75" i="7"/>
  <c r="D75" i="7"/>
  <c r="I75" i="7" s="1"/>
  <c r="C75" i="7"/>
  <c r="J74" i="7"/>
  <c r="H74" i="7"/>
  <c r="D74" i="7"/>
  <c r="I74" i="7" s="1"/>
  <c r="C74" i="7"/>
  <c r="J73" i="7"/>
  <c r="H73" i="7"/>
  <c r="D73" i="7"/>
  <c r="I73" i="7" s="1"/>
  <c r="C73" i="7"/>
  <c r="J72" i="7"/>
  <c r="H72" i="7"/>
  <c r="D72" i="7"/>
  <c r="I72" i="7" s="1"/>
  <c r="C72" i="7"/>
  <c r="J71" i="7"/>
  <c r="H71" i="7"/>
  <c r="D71" i="7"/>
  <c r="I71" i="7" s="1"/>
  <c r="C71" i="7"/>
  <c r="J70" i="7"/>
  <c r="H70" i="7"/>
  <c r="D70" i="7"/>
  <c r="I70" i="7" s="1"/>
  <c r="C70" i="7"/>
  <c r="J69" i="7"/>
  <c r="H69" i="7"/>
  <c r="D69" i="7"/>
  <c r="I69" i="7" s="1"/>
  <c r="C69" i="7"/>
  <c r="J68" i="7"/>
  <c r="H68" i="7"/>
  <c r="D68" i="7"/>
  <c r="I68" i="7" s="1"/>
  <c r="C68" i="7"/>
  <c r="J67" i="7"/>
  <c r="H67" i="7"/>
  <c r="D67" i="7"/>
  <c r="I67" i="7" s="1"/>
  <c r="C67" i="7"/>
  <c r="J66" i="7"/>
  <c r="H66" i="7"/>
  <c r="D66" i="7"/>
  <c r="I66" i="7" s="1"/>
  <c r="C66" i="7"/>
  <c r="J65" i="7"/>
  <c r="H65" i="7"/>
  <c r="D65" i="7"/>
  <c r="I65" i="7" s="1"/>
  <c r="C65" i="7"/>
  <c r="J64" i="7"/>
  <c r="H64" i="7"/>
  <c r="D64" i="7"/>
  <c r="I64" i="7" s="1"/>
  <c r="C64" i="7"/>
  <c r="J63" i="7"/>
  <c r="H63" i="7"/>
  <c r="D63" i="7"/>
  <c r="I63" i="7" s="1"/>
  <c r="C63" i="7"/>
  <c r="J62" i="7"/>
  <c r="H62" i="7"/>
  <c r="D62" i="7"/>
  <c r="I62" i="7" s="1"/>
  <c r="C62" i="7"/>
  <c r="J61" i="7"/>
  <c r="H61" i="7"/>
  <c r="D61" i="7"/>
  <c r="I61" i="7" s="1"/>
  <c r="C61" i="7"/>
  <c r="J60" i="7"/>
  <c r="H60" i="7"/>
  <c r="D60" i="7"/>
  <c r="I60" i="7" s="1"/>
  <c r="C60" i="7"/>
  <c r="J59" i="7"/>
  <c r="H59" i="7"/>
  <c r="D59" i="7"/>
  <c r="I59" i="7" s="1"/>
  <c r="C59" i="7"/>
  <c r="J58" i="7"/>
  <c r="H58" i="7"/>
  <c r="D58" i="7"/>
  <c r="I58" i="7" s="1"/>
  <c r="C58" i="7"/>
  <c r="J57" i="7"/>
  <c r="H57" i="7"/>
  <c r="D57" i="7"/>
  <c r="I57" i="7" s="1"/>
  <c r="C57" i="7"/>
  <c r="J56" i="7"/>
  <c r="H56" i="7"/>
  <c r="D56" i="7"/>
  <c r="I56" i="7" s="1"/>
  <c r="C56" i="7"/>
  <c r="J55" i="7"/>
  <c r="H55" i="7"/>
  <c r="D55" i="7"/>
  <c r="I55" i="7" s="1"/>
  <c r="C55" i="7"/>
  <c r="J54" i="7"/>
  <c r="H54" i="7"/>
  <c r="D54" i="7"/>
  <c r="I54" i="7" s="1"/>
  <c r="C54" i="7"/>
  <c r="J53" i="7"/>
  <c r="H53" i="7"/>
  <c r="D53" i="7"/>
  <c r="I53" i="7" s="1"/>
  <c r="C53" i="7"/>
  <c r="J52" i="7"/>
  <c r="H52" i="7"/>
  <c r="D52" i="7"/>
  <c r="I52" i="7" s="1"/>
  <c r="C52" i="7"/>
  <c r="J51" i="7"/>
  <c r="H51" i="7"/>
  <c r="D51" i="7"/>
  <c r="I51" i="7" s="1"/>
  <c r="C51" i="7"/>
  <c r="J50" i="7"/>
  <c r="H50" i="7"/>
  <c r="D50" i="7"/>
  <c r="I50" i="7" s="1"/>
  <c r="C50" i="7"/>
  <c r="J49" i="7"/>
  <c r="H49" i="7"/>
  <c r="D49" i="7"/>
  <c r="I49" i="7" s="1"/>
  <c r="C49" i="7"/>
  <c r="J48" i="7"/>
  <c r="H48" i="7"/>
  <c r="D48" i="7"/>
  <c r="I48" i="7" s="1"/>
  <c r="C48" i="7"/>
  <c r="J47" i="7"/>
  <c r="H47" i="7"/>
  <c r="D47" i="7"/>
  <c r="I47" i="7" s="1"/>
  <c r="C47" i="7"/>
  <c r="J46" i="7"/>
  <c r="H46" i="7"/>
  <c r="D46" i="7"/>
  <c r="I46" i="7" s="1"/>
  <c r="C46" i="7"/>
  <c r="J45" i="7"/>
  <c r="H45" i="7"/>
  <c r="D45" i="7"/>
  <c r="I45" i="7" s="1"/>
  <c r="C45" i="7"/>
  <c r="J44" i="7"/>
  <c r="H44" i="7"/>
  <c r="D44" i="7"/>
  <c r="I44" i="7" s="1"/>
  <c r="C44" i="7"/>
  <c r="J43" i="7"/>
  <c r="H43" i="7"/>
  <c r="D43" i="7"/>
  <c r="I43" i="7" s="1"/>
  <c r="C43" i="7"/>
  <c r="J42" i="7"/>
  <c r="H42" i="7"/>
  <c r="D42" i="7"/>
  <c r="I42" i="7" s="1"/>
  <c r="C42" i="7"/>
  <c r="J41" i="7"/>
  <c r="H41" i="7"/>
  <c r="D41" i="7"/>
  <c r="I41" i="7" s="1"/>
  <c r="C41" i="7"/>
  <c r="J40" i="7"/>
  <c r="H40" i="7"/>
  <c r="D40" i="7"/>
  <c r="I40" i="7" s="1"/>
  <c r="C40" i="7"/>
  <c r="J39" i="7"/>
  <c r="H39" i="7"/>
  <c r="D39" i="7"/>
  <c r="I39" i="7" s="1"/>
  <c r="C39" i="7"/>
  <c r="J38" i="7"/>
  <c r="H38" i="7"/>
  <c r="D38" i="7"/>
  <c r="I38" i="7" s="1"/>
  <c r="C38" i="7"/>
  <c r="J37" i="7"/>
  <c r="H37" i="7"/>
  <c r="D37" i="7"/>
  <c r="I37" i="7" s="1"/>
  <c r="C37" i="7"/>
  <c r="J36" i="7"/>
  <c r="H36" i="7"/>
  <c r="D36" i="7"/>
  <c r="I36" i="7" s="1"/>
  <c r="C36" i="7"/>
  <c r="J35" i="7"/>
  <c r="H35" i="7"/>
  <c r="D35" i="7"/>
  <c r="I35" i="7" s="1"/>
  <c r="C35" i="7"/>
  <c r="J34" i="7"/>
  <c r="H34" i="7"/>
  <c r="D34" i="7"/>
  <c r="I34" i="7" s="1"/>
  <c r="C34" i="7"/>
  <c r="J33" i="7"/>
  <c r="H33" i="7"/>
  <c r="D33" i="7"/>
  <c r="I33" i="7" s="1"/>
  <c r="C33" i="7"/>
  <c r="J32" i="7"/>
  <c r="H32" i="7"/>
  <c r="D32" i="7"/>
  <c r="I32" i="7" s="1"/>
  <c r="C32" i="7"/>
  <c r="J31" i="7"/>
  <c r="H31" i="7"/>
  <c r="D31" i="7"/>
  <c r="I31" i="7" s="1"/>
  <c r="C31" i="7"/>
  <c r="J30" i="7"/>
  <c r="H30" i="7"/>
  <c r="D30" i="7"/>
  <c r="I30" i="7" s="1"/>
  <c r="C30" i="7"/>
  <c r="J29" i="7"/>
  <c r="H29" i="7"/>
  <c r="D29" i="7"/>
  <c r="I29" i="7" s="1"/>
  <c r="C29" i="7"/>
  <c r="J28" i="7"/>
  <c r="H28" i="7"/>
  <c r="D28" i="7"/>
  <c r="I28" i="7" s="1"/>
  <c r="C28" i="7"/>
  <c r="J27" i="7"/>
  <c r="H27" i="7"/>
  <c r="D27" i="7"/>
  <c r="I27" i="7" s="1"/>
  <c r="C27" i="7"/>
  <c r="J26" i="7"/>
  <c r="H26" i="7"/>
  <c r="D26" i="7"/>
  <c r="I26" i="7" s="1"/>
  <c r="C26" i="7"/>
  <c r="J25" i="7"/>
  <c r="H25" i="7"/>
  <c r="D25" i="7"/>
  <c r="I25" i="7" s="1"/>
  <c r="C25" i="7"/>
  <c r="J24" i="7"/>
  <c r="H24" i="7"/>
  <c r="D24" i="7"/>
  <c r="I24" i="7" s="1"/>
  <c r="C24" i="7"/>
  <c r="J23" i="7"/>
  <c r="H23" i="7"/>
  <c r="D23" i="7"/>
  <c r="I23" i="7" s="1"/>
  <c r="C23" i="7"/>
  <c r="J22" i="7"/>
  <c r="H22" i="7"/>
  <c r="D22" i="7"/>
  <c r="I22" i="7" s="1"/>
  <c r="C22" i="7"/>
  <c r="J21" i="7"/>
  <c r="H21" i="7"/>
  <c r="D21" i="7"/>
  <c r="I21" i="7" s="1"/>
  <c r="C21" i="7"/>
  <c r="J20" i="7"/>
  <c r="H20" i="7"/>
  <c r="D20" i="7"/>
  <c r="I20" i="7" s="1"/>
  <c r="C20" i="7"/>
  <c r="J19" i="7"/>
  <c r="H19" i="7"/>
  <c r="D19" i="7"/>
  <c r="I19" i="7" s="1"/>
  <c r="C19" i="7"/>
  <c r="J18" i="7"/>
  <c r="H18" i="7"/>
  <c r="D18" i="7"/>
  <c r="I18" i="7" s="1"/>
  <c r="C18" i="7"/>
  <c r="J17" i="7"/>
  <c r="H17" i="7"/>
  <c r="D17" i="7"/>
  <c r="I17" i="7" s="1"/>
  <c r="C17" i="7"/>
  <c r="J16" i="7"/>
  <c r="H16" i="7"/>
  <c r="D16" i="7"/>
  <c r="I16" i="7" s="1"/>
  <c r="C16" i="7"/>
  <c r="J15" i="7"/>
  <c r="H15" i="7"/>
  <c r="D15" i="7"/>
  <c r="I15" i="7" s="1"/>
  <c r="C15" i="7"/>
  <c r="J14" i="7"/>
  <c r="H14" i="7"/>
  <c r="D14" i="7"/>
  <c r="I14" i="7" s="1"/>
  <c r="C14" i="7"/>
  <c r="J13" i="7"/>
  <c r="H13" i="7"/>
  <c r="D13" i="7"/>
  <c r="I13" i="7" s="1"/>
  <c r="C13" i="7"/>
  <c r="J12" i="7"/>
  <c r="H12" i="7"/>
  <c r="D12" i="7"/>
  <c r="I12" i="7" s="1"/>
  <c r="C12" i="7"/>
  <c r="J11" i="7"/>
  <c r="H11" i="7"/>
  <c r="D11" i="7"/>
  <c r="I11" i="7" s="1"/>
  <c r="C11" i="7"/>
  <c r="J10" i="7"/>
  <c r="H10" i="7"/>
  <c r="D10" i="7"/>
  <c r="I10" i="7" s="1"/>
  <c r="C10" i="7"/>
  <c r="J9" i="7"/>
  <c r="H9" i="7"/>
  <c r="D9" i="7"/>
  <c r="I9" i="7" s="1"/>
  <c r="C9" i="7"/>
  <c r="J8" i="7"/>
  <c r="H8" i="7"/>
  <c r="D8" i="7"/>
  <c r="I8" i="7" s="1"/>
  <c r="C8" i="7"/>
  <c r="J7" i="7"/>
  <c r="H7" i="7"/>
  <c r="D7" i="7"/>
  <c r="I7" i="7" s="1"/>
  <c r="C7" i="7"/>
  <c r="J6" i="7"/>
  <c r="H6" i="7"/>
  <c r="D6" i="7"/>
  <c r="I6" i="7" s="1"/>
  <c r="C6" i="7"/>
  <c r="G3" i="7"/>
  <c r="C3" i="7"/>
  <c r="J37" i="6"/>
  <c r="I37" i="6"/>
  <c r="H37" i="6"/>
  <c r="G37" i="6"/>
  <c r="F37" i="6"/>
  <c r="E37" i="6"/>
  <c r="D37" i="6"/>
  <c r="J36" i="6"/>
  <c r="I36" i="6"/>
  <c r="H36" i="6"/>
  <c r="G36" i="6"/>
  <c r="F36" i="6"/>
  <c r="E36" i="6"/>
  <c r="D36" i="6"/>
  <c r="J35" i="6"/>
  <c r="I35" i="6"/>
  <c r="H35" i="6"/>
  <c r="G35" i="6"/>
  <c r="F35" i="6"/>
  <c r="E35" i="6"/>
  <c r="D35" i="6"/>
  <c r="J34" i="6"/>
  <c r="I34" i="6"/>
  <c r="H34" i="6"/>
  <c r="G34" i="6"/>
  <c r="F34" i="6"/>
  <c r="E34" i="6"/>
  <c r="D34" i="6"/>
  <c r="J33" i="6"/>
  <c r="I33" i="6"/>
  <c r="H33" i="6"/>
  <c r="G33" i="6"/>
  <c r="F33" i="6"/>
  <c r="E33" i="6"/>
  <c r="D33" i="6"/>
  <c r="J32" i="6"/>
  <c r="I32" i="6"/>
  <c r="H32" i="6"/>
  <c r="G32" i="6"/>
  <c r="F32" i="6"/>
  <c r="E32" i="6"/>
  <c r="D32" i="6"/>
  <c r="J31" i="6"/>
  <c r="I31" i="6"/>
  <c r="H31" i="6"/>
  <c r="G31" i="6"/>
  <c r="F31" i="6"/>
  <c r="E31" i="6"/>
  <c r="D31" i="6"/>
  <c r="J30" i="6"/>
  <c r="I30" i="6"/>
  <c r="H30" i="6"/>
  <c r="G30" i="6"/>
  <c r="F30" i="6"/>
  <c r="E30" i="6"/>
  <c r="D30" i="6"/>
  <c r="J29" i="6"/>
  <c r="I29" i="6"/>
  <c r="H29" i="6"/>
  <c r="G29" i="6"/>
  <c r="F29" i="6"/>
  <c r="E29" i="6"/>
  <c r="D29" i="6"/>
  <c r="J28" i="6"/>
  <c r="I28" i="6"/>
  <c r="H28" i="6"/>
  <c r="G28" i="6"/>
  <c r="F28" i="6"/>
  <c r="E28" i="6"/>
  <c r="D28" i="6"/>
  <c r="J27" i="6"/>
  <c r="I27" i="6"/>
  <c r="H27" i="6"/>
  <c r="G27" i="6"/>
  <c r="F27" i="6"/>
  <c r="E27" i="6"/>
  <c r="D27" i="6"/>
  <c r="J26" i="6"/>
  <c r="I26" i="6"/>
  <c r="H26" i="6"/>
  <c r="G26" i="6"/>
  <c r="F26" i="6"/>
  <c r="E26" i="6"/>
  <c r="D26" i="6"/>
  <c r="J25" i="6"/>
  <c r="I25" i="6"/>
  <c r="H25" i="6"/>
  <c r="G25" i="6"/>
  <c r="F25" i="6"/>
  <c r="E25" i="6"/>
  <c r="D25" i="6"/>
  <c r="J24" i="6"/>
  <c r="I24" i="6"/>
  <c r="H24" i="6"/>
  <c r="G24" i="6"/>
  <c r="F24" i="6"/>
  <c r="E24" i="6"/>
  <c r="D24" i="6"/>
  <c r="J23" i="6"/>
  <c r="I23" i="6"/>
  <c r="H23" i="6"/>
  <c r="G23" i="6"/>
  <c r="F23" i="6"/>
  <c r="E23" i="6"/>
  <c r="D23" i="6"/>
  <c r="J22" i="6"/>
  <c r="I22" i="6"/>
  <c r="H22" i="6"/>
  <c r="G22" i="6"/>
  <c r="F22" i="6"/>
  <c r="E22" i="6"/>
  <c r="D22" i="6"/>
  <c r="J21" i="6"/>
  <c r="I21" i="6"/>
  <c r="H21" i="6"/>
  <c r="G21" i="6"/>
  <c r="F21" i="6"/>
  <c r="E21" i="6"/>
  <c r="D21" i="6"/>
  <c r="J20" i="6"/>
  <c r="I20" i="6"/>
  <c r="H20" i="6"/>
  <c r="G20" i="6"/>
  <c r="F20" i="6"/>
  <c r="E20" i="6"/>
  <c r="D20" i="6"/>
  <c r="J19" i="6"/>
  <c r="I19" i="6"/>
  <c r="H19" i="6"/>
  <c r="G19" i="6"/>
  <c r="F19" i="6"/>
  <c r="E19" i="6"/>
  <c r="D19" i="6"/>
  <c r="J18" i="6"/>
  <c r="I18" i="6"/>
  <c r="H18" i="6"/>
  <c r="G18" i="6"/>
  <c r="F18" i="6"/>
  <c r="E18" i="6"/>
  <c r="D18" i="6"/>
  <c r="J17" i="6"/>
  <c r="I17" i="6"/>
  <c r="H17" i="6"/>
  <c r="G17" i="6"/>
  <c r="F17" i="6"/>
  <c r="E17" i="6"/>
  <c r="D17" i="6"/>
  <c r="J16" i="6"/>
  <c r="I16" i="6"/>
  <c r="H16" i="6"/>
  <c r="G16" i="6"/>
  <c r="F16" i="6"/>
  <c r="E16" i="6"/>
  <c r="D16" i="6"/>
  <c r="J15" i="6"/>
  <c r="I15" i="6"/>
  <c r="H15" i="6"/>
  <c r="G15" i="6"/>
  <c r="F15" i="6"/>
  <c r="E15" i="6"/>
  <c r="D15" i="6"/>
  <c r="J14" i="6"/>
  <c r="I14" i="6"/>
  <c r="H14" i="6"/>
  <c r="G14" i="6"/>
  <c r="F14" i="6"/>
  <c r="E14" i="6"/>
  <c r="D14" i="6"/>
  <c r="J13" i="6"/>
  <c r="I13" i="6"/>
  <c r="H13" i="6"/>
  <c r="G13" i="6"/>
  <c r="F13" i="6"/>
  <c r="E13" i="6"/>
  <c r="D13" i="6"/>
  <c r="AP6" i="6"/>
  <c r="AO6" i="6"/>
  <c r="AN6" i="6"/>
  <c r="AM6" i="6"/>
  <c r="AL6" i="6"/>
  <c r="AL7" i="6" s="1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O6" i="6"/>
  <c r="N6" i="6"/>
  <c r="M6" i="6"/>
  <c r="L6" i="6"/>
  <c r="J39" i="5"/>
  <c r="I39" i="5"/>
  <c r="H39" i="5"/>
  <c r="J38" i="5"/>
  <c r="I38" i="5"/>
  <c r="H38" i="5"/>
  <c r="J37" i="5"/>
  <c r="I37" i="5"/>
  <c r="H37" i="5"/>
  <c r="J36" i="5"/>
  <c r="I36" i="5"/>
  <c r="H36" i="5"/>
  <c r="J35" i="5"/>
  <c r="H35" i="5"/>
  <c r="J34" i="5"/>
  <c r="H34" i="5"/>
  <c r="J33" i="5"/>
  <c r="H33" i="5"/>
  <c r="J32" i="5"/>
  <c r="H32" i="5"/>
  <c r="J31" i="5"/>
  <c r="H31" i="5"/>
  <c r="J30" i="5"/>
  <c r="H30" i="5"/>
  <c r="J29" i="5"/>
  <c r="H29" i="5"/>
  <c r="J28" i="5"/>
  <c r="H28" i="5"/>
  <c r="J27" i="5"/>
  <c r="H27" i="5"/>
  <c r="J26" i="5"/>
  <c r="H26" i="5"/>
  <c r="J25" i="5"/>
  <c r="H25" i="5"/>
  <c r="J24" i="5"/>
  <c r="H24" i="5"/>
  <c r="J23" i="5"/>
  <c r="H23" i="5"/>
  <c r="J22" i="5"/>
  <c r="H22" i="5"/>
  <c r="J21" i="5"/>
  <c r="H21" i="5"/>
  <c r="J20" i="5"/>
  <c r="H20" i="5"/>
  <c r="J19" i="5"/>
  <c r="H19" i="5"/>
  <c r="J18" i="5"/>
  <c r="H18" i="5"/>
  <c r="J17" i="5"/>
  <c r="H17" i="5"/>
  <c r="J16" i="5"/>
  <c r="H16" i="5"/>
  <c r="J15" i="5"/>
  <c r="H15" i="5"/>
  <c r="J14" i="5"/>
  <c r="H14" i="5"/>
  <c r="J13" i="5"/>
  <c r="H13" i="5"/>
  <c r="J12" i="5"/>
  <c r="H12" i="5"/>
  <c r="J11" i="5"/>
  <c r="H11" i="5"/>
  <c r="J10" i="5"/>
  <c r="H10" i="5"/>
  <c r="J9" i="5"/>
  <c r="H9" i="5"/>
  <c r="J8" i="5"/>
  <c r="H8" i="5"/>
  <c r="J7" i="5"/>
  <c r="H7" i="5"/>
  <c r="J6" i="5"/>
  <c r="H6" i="5"/>
  <c r="G3" i="5"/>
  <c r="C3" i="5"/>
  <c r="A36" i="4"/>
  <c r="B36" i="4" s="1"/>
  <c r="A35" i="4"/>
  <c r="B35" i="4" s="1"/>
  <c r="A34" i="4"/>
  <c r="B34" i="4" s="1"/>
  <c r="A33" i="4"/>
  <c r="B33" i="4" s="1"/>
  <c r="A32" i="4"/>
  <c r="B32" i="4" s="1"/>
  <c r="A31" i="4"/>
  <c r="B31" i="4" s="1"/>
  <c r="A30" i="4"/>
  <c r="B30" i="4" s="1"/>
  <c r="A29" i="4"/>
  <c r="B29" i="4" s="1"/>
  <c r="A28" i="4"/>
  <c r="B28" i="4" s="1"/>
  <c r="A27" i="4"/>
  <c r="B27" i="4" s="1"/>
  <c r="A26" i="4"/>
  <c r="B26" i="4" s="1"/>
  <c r="A25" i="4"/>
  <c r="B25" i="4" s="1"/>
  <c r="A24" i="4"/>
  <c r="B24" i="4" s="1"/>
  <c r="A23" i="4"/>
  <c r="B23" i="4" s="1"/>
  <c r="A22" i="4"/>
  <c r="B22" i="4" s="1"/>
  <c r="A21" i="4"/>
  <c r="B21" i="4" s="1"/>
  <c r="A20" i="4"/>
  <c r="B20" i="4" s="1"/>
  <c r="A19" i="4"/>
  <c r="B19" i="4" s="1"/>
  <c r="A18" i="4"/>
  <c r="B18" i="4" s="1"/>
  <c r="A17" i="4"/>
  <c r="B17" i="4" s="1"/>
  <c r="A16" i="4"/>
  <c r="B16" i="4" s="1"/>
  <c r="A15" i="4"/>
  <c r="B15" i="4" s="1"/>
  <c r="A14" i="4"/>
  <c r="B14" i="4" s="1"/>
  <c r="A13" i="4"/>
  <c r="B13" i="4" s="1"/>
  <c r="A12" i="4"/>
  <c r="B12" i="4" s="1"/>
  <c r="A11" i="4"/>
  <c r="B11" i="4" s="1"/>
  <c r="A10" i="4"/>
  <c r="B10" i="4" s="1"/>
  <c r="A9" i="4"/>
  <c r="B9" i="4" s="1"/>
  <c r="A8" i="4"/>
  <c r="B8" i="4" s="1"/>
  <c r="A7" i="4"/>
  <c r="B7" i="4" s="1"/>
  <c r="A6" i="4"/>
  <c r="B6" i="4" s="1"/>
  <c r="F3" i="4"/>
  <c r="F2" i="4"/>
  <c r="C30" i="3"/>
  <c r="B30" i="3"/>
  <c r="C29" i="3"/>
  <c r="B29" i="3"/>
  <c r="C28" i="3"/>
  <c r="B28" i="3"/>
  <c r="C27" i="3"/>
  <c r="B27" i="3"/>
  <c r="C26" i="3"/>
  <c r="B26" i="3"/>
  <c r="C25" i="3"/>
  <c r="B25" i="3"/>
  <c r="C24" i="3"/>
  <c r="B24" i="3"/>
  <c r="C23" i="3"/>
  <c r="B23" i="3"/>
  <c r="C22" i="3"/>
  <c r="B22" i="3"/>
  <c r="C21" i="3"/>
  <c r="B21" i="3"/>
  <c r="C20" i="3"/>
  <c r="B20" i="3"/>
  <c r="C19" i="3"/>
  <c r="B19" i="3"/>
  <c r="C18" i="3"/>
  <c r="B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C6" i="3"/>
  <c r="B6" i="3"/>
  <c r="E3" i="3"/>
  <c r="D17" i="8" l="1"/>
  <c r="R17" i="8"/>
  <c r="Q17" i="8"/>
  <c r="P17" i="8"/>
  <c r="O17" i="8"/>
  <c r="N17" i="8"/>
  <c r="M17" i="8"/>
  <c r="L17" i="8"/>
  <c r="J17" i="8"/>
  <c r="I17" i="8"/>
  <c r="H17" i="8"/>
  <c r="G17" i="8"/>
  <c r="F17" i="8"/>
  <c r="E1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J37" i="8"/>
  <c r="I37" i="8"/>
  <c r="H37" i="8"/>
  <c r="G37" i="8"/>
  <c r="F37" i="8"/>
  <c r="E37" i="8"/>
  <c r="D37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J36" i="8"/>
  <c r="I36" i="8"/>
  <c r="H36" i="8"/>
  <c r="G36" i="8"/>
  <c r="F36" i="8"/>
  <c r="E36" i="8"/>
  <c r="D36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J35" i="8"/>
  <c r="I35" i="8"/>
  <c r="H35" i="8"/>
  <c r="G35" i="8"/>
  <c r="F35" i="8"/>
  <c r="E35" i="8"/>
  <c r="D35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J34" i="8"/>
  <c r="I34" i="8"/>
  <c r="H34" i="8"/>
  <c r="G34" i="8"/>
  <c r="F34" i="8"/>
  <c r="E34" i="8"/>
  <c r="D34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J33" i="8"/>
  <c r="I33" i="8"/>
  <c r="H33" i="8"/>
  <c r="G33" i="8"/>
  <c r="F33" i="8"/>
  <c r="E33" i="8"/>
  <c r="D33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J32" i="8"/>
  <c r="I32" i="8"/>
  <c r="H32" i="8"/>
  <c r="G32" i="8"/>
  <c r="F32" i="8"/>
  <c r="E32" i="8"/>
  <c r="D32" i="8"/>
  <c r="L31" i="8"/>
  <c r="D31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AP31" i="8"/>
  <c r="J31" i="8"/>
  <c r="I31" i="8"/>
  <c r="H31" i="8"/>
  <c r="G31" i="8"/>
  <c r="F31" i="8"/>
  <c r="E31" i="8"/>
  <c r="AO31" i="8"/>
  <c r="W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AP30" i="8"/>
  <c r="V30" i="8"/>
  <c r="U30" i="8"/>
  <c r="T30" i="8"/>
  <c r="S30" i="8"/>
  <c r="R30" i="8"/>
  <c r="Q30" i="8"/>
  <c r="P30" i="8"/>
  <c r="O30" i="8"/>
  <c r="N30" i="8"/>
  <c r="M30" i="8"/>
  <c r="L30" i="8"/>
  <c r="J30" i="8"/>
  <c r="I30" i="8"/>
  <c r="H30" i="8"/>
  <c r="G30" i="8"/>
  <c r="F30" i="8"/>
  <c r="E30" i="8"/>
  <c r="D30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J29" i="8"/>
  <c r="I29" i="8"/>
  <c r="H29" i="8"/>
  <c r="G29" i="8"/>
  <c r="F29" i="8"/>
  <c r="E29" i="8"/>
  <c r="D29" i="8"/>
  <c r="M28" i="8"/>
  <c r="D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AP28" i="8"/>
  <c r="L28" i="8"/>
  <c r="J28" i="8"/>
  <c r="I28" i="8"/>
  <c r="H28" i="8"/>
  <c r="G28" i="8"/>
  <c r="F28" i="8"/>
  <c r="E28" i="8"/>
  <c r="AO28" i="8"/>
  <c r="D27" i="8"/>
  <c r="E27" i="8"/>
  <c r="F27" i="8"/>
  <c r="G27" i="8"/>
  <c r="H27" i="8"/>
  <c r="I27" i="8"/>
  <c r="J27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M26" i="8"/>
  <c r="E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AG26" i="8"/>
  <c r="AH26" i="8"/>
  <c r="AI26" i="8"/>
  <c r="AJ26" i="8"/>
  <c r="AK26" i="8"/>
  <c r="AL26" i="8"/>
  <c r="AM26" i="8"/>
  <c r="AN26" i="8"/>
  <c r="N26" i="8"/>
  <c r="AO26" i="8"/>
  <c r="O26" i="8"/>
  <c r="AP26" i="8"/>
  <c r="L26" i="8"/>
  <c r="J26" i="8"/>
  <c r="I26" i="8"/>
  <c r="H26" i="8"/>
  <c r="G26" i="8"/>
  <c r="F26" i="8"/>
  <c r="D26" i="8"/>
  <c r="N25" i="8"/>
  <c r="Q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AN25" i="8"/>
  <c r="AO25" i="8"/>
  <c r="AP25" i="8"/>
  <c r="X25" i="8"/>
  <c r="W25" i="8"/>
  <c r="V25" i="8"/>
  <c r="U25" i="8"/>
  <c r="T25" i="8"/>
  <c r="S25" i="8"/>
  <c r="R25" i="8"/>
  <c r="M25" i="8"/>
  <c r="O25" i="8"/>
  <c r="D25" i="8"/>
  <c r="E25" i="8"/>
  <c r="F25" i="8"/>
  <c r="G25" i="8"/>
  <c r="H25" i="8"/>
  <c r="I25" i="8"/>
  <c r="J25" i="8"/>
  <c r="L25" i="8"/>
  <c r="P25" i="8"/>
  <c r="Y25" i="8"/>
  <c r="J24" i="8"/>
  <c r="Y24" i="8"/>
  <c r="H24" i="8"/>
  <c r="G24" i="8"/>
  <c r="F24" i="8"/>
  <c r="E24" i="8"/>
  <c r="D24" i="8"/>
  <c r="L24" i="8"/>
  <c r="M24" i="8"/>
  <c r="X24" i="8"/>
  <c r="N24" i="8"/>
  <c r="O24" i="8"/>
  <c r="P24" i="8"/>
  <c r="Q24" i="8"/>
  <c r="R24" i="8"/>
  <c r="S24" i="8"/>
  <c r="T24" i="8"/>
  <c r="U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V24" i="8"/>
  <c r="W24" i="8"/>
  <c r="I24" i="8"/>
  <c r="F23" i="8"/>
  <c r="AP23" i="8"/>
  <c r="AF23" i="8"/>
  <c r="AD23" i="8"/>
  <c r="AN23" i="8"/>
  <c r="AM23" i="8"/>
  <c r="AL23" i="8"/>
  <c r="AK23" i="8"/>
  <c r="AJ23" i="8"/>
  <c r="AI23" i="8"/>
  <c r="AH23" i="8"/>
  <c r="AG23" i="8"/>
  <c r="AE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J23" i="8"/>
  <c r="I23" i="8"/>
  <c r="H23" i="8"/>
  <c r="G23" i="8"/>
  <c r="E23" i="8"/>
  <c r="D23" i="8"/>
  <c r="AO23" i="8"/>
  <c r="AL22" i="8"/>
  <c r="AN22" i="8"/>
  <c r="AO22" i="8"/>
  <c r="AP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J22" i="8"/>
  <c r="I22" i="8"/>
  <c r="H22" i="8"/>
  <c r="G22" i="8"/>
  <c r="F22" i="8"/>
  <c r="E22" i="8"/>
  <c r="D22" i="8"/>
  <c r="AM22" i="8"/>
  <c r="J21" i="8"/>
  <c r="M21" i="8"/>
  <c r="N21" i="8"/>
  <c r="O21" i="8"/>
  <c r="D21" i="8"/>
  <c r="E21" i="8"/>
  <c r="F21" i="8"/>
  <c r="G21" i="8"/>
  <c r="P21" i="8"/>
  <c r="Q21" i="8"/>
  <c r="R21" i="8"/>
  <c r="S21" i="8"/>
  <c r="T21" i="8"/>
  <c r="U21" i="8"/>
  <c r="V21" i="8"/>
  <c r="W21" i="8"/>
  <c r="X21" i="8"/>
  <c r="Y21" i="8"/>
  <c r="L21" i="8"/>
  <c r="Z21" i="8"/>
  <c r="I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H21" i="8"/>
  <c r="AN20" i="8"/>
  <c r="M20" i="8"/>
  <c r="H20" i="8"/>
  <c r="G20" i="8"/>
  <c r="F20" i="8"/>
  <c r="J20" i="8"/>
  <c r="E20" i="8"/>
  <c r="D20" i="8"/>
  <c r="AO20" i="8"/>
  <c r="AP20" i="8"/>
  <c r="AM20" i="8"/>
  <c r="AL20" i="8"/>
  <c r="AK20" i="8"/>
  <c r="AJ20" i="8"/>
  <c r="AI20" i="8"/>
  <c r="AH20" i="8"/>
  <c r="AG20" i="8"/>
  <c r="AF20" i="8"/>
  <c r="AE20" i="8"/>
  <c r="L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I20" i="8"/>
  <c r="L19" i="8"/>
  <c r="AE19" i="8"/>
  <c r="I19" i="8"/>
  <c r="H19" i="8"/>
  <c r="G19" i="8"/>
  <c r="F19" i="8"/>
  <c r="E19" i="8"/>
  <c r="D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F19" i="8"/>
  <c r="AG19" i="8"/>
  <c r="AH19" i="8"/>
  <c r="AI19" i="8"/>
  <c r="AJ19" i="8"/>
  <c r="AK19" i="8"/>
  <c r="AL19" i="8"/>
  <c r="AM19" i="8"/>
  <c r="AN19" i="8"/>
  <c r="AO19" i="8"/>
  <c r="AP19" i="8"/>
  <c r="J19" i="8"/>
  <c r="AC18" i="8"/>
  <c r="AN18" i="8"/>
  <c r="AO18" i="8"/>
  <c r="D18" i="8"/>
  <c r="E18" i="8"/>
  <c r="F18" i="8"/>
  <c r="G18" i="8"/>
  <c r="H18" i="8"/>
  <c r="I18" i="8"/>
  <c r="J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E18" i="8"/>
  <c r="AD18" i="8"/>
  <c r="AF18" i="8"/>
  <c r="AG18" i="8"/>
  <c r="AH18" i="8"/>
  <c r="AI18" i="8"/>
  <c r="AJ18" i="8"/>
  <c r="AK18" i="8"/>
  <c r="AL18" i="8"/>
  <c r="AM18" i="8"/>
  <c r="AP18" i="8"/>
  <c r="AO16" i="8"/>
  <c r="E16" i="8"/>
  <c r="AN16" i="8"/>
  <c r="D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J16" i="8"/>
  <c r="I16" i="8"/>
  <c r="H16" i="8"/>
  <c r="G16" i="8"/>
  <c r="F16" i="8"/>
  <c r="AP16" i="8"/>
  <c r="J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H15" i="8"/>
  <c r="W15" i="8"/>
  <c r="V15" i="8"/>
  <c r="U15" i="8"/>
  <c r="T15" i="8"/>
  <c r="S15" i="8"/>
  <c r="R15" i="8"/>
  <c r="Q15" i="8"/>
  <c r="P15" i="8"/>
  <c r="O15" i="8"/>
  <c r="N15" i="8"/>
  <c r="M15" i="8"/>
  <c r="L15" i="8"/>
  <c r="I15" i="8"/>
  <c r="G15" i="8"/>
  <c r="F15" i="8"/>
  <c r="E15" i="8"/>
  <c r="D15" i="8"/>
  <c r="I14" i="8"/>
  <c r="G14" i="8"/>
  <c r="H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J14" i="8"/>
  <c r="AN14" i="8"/>
  <c r="AP14" i="8"/>
  <c r="F14" i="8"/>
  <c r="E14" i="8"/>
  <c r="D14" i="8"/>
  <c r="AO14" i="8"/>
  <c r="I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H13" i="8"/>
  <c r="G13" i="8"/>
  <c r="F13" i="8"/>
  <c r="E13" i="8"/>
  <c r="D13" i="8"/>
  <c r="J13" i="8"/>
  <c r="X12" i="8"/>
  <c r="AJ12" i="8"/>
  <c r="AB12" i="8"/>
  <c r="G12" i="8"/>
  <c r="H12" i="8"/>
  <c r="I12" i="8"/>
  <c r="J12" i="8"/>
  <c r="L12" i="8"/>
  <c r="M12" i="8"/>
  <c r="N12" i="8"/>
  <c r="O12" i="8"/>
  <c r="P12" i="8"/>
  <c r="Q12" i="8"/>
  <c r="R12" i="8"/>
  <c r="S12" i="8"/>
  <c r="T12" i="8"/>
  <c r="U12" i="8"/>
  <c r="V12" i="8"/>
  <c r="W12" i="8"/>
  <c r="AC12" i="8"/>
  <c r="AD12" i="8"/>
  <c r="AE12" i="8"/>
  <c r="AF12" i="8"/>
  <c r="AG12" i="8"/>
  <c r="AH12" i="8"/>
  <c r="F12" i="8"/>
  <c r="E12" i="8"/>
  <c r="D12" i="8"/>
  <c r="AA12" i="8"/>
  <c r="Z12" i="8"/>
  <c r="Y12" i="8"/>
  <c r="AP12" i="8"/>
  <c r="AO12" i="8"/>
  <c r="AN12" i="8"/>
  <c r="AM12" i="8"/>
  <c r="AL12" i="8"/>
  <c r="AK12" i="8"/>
  <c r="AI12" i="8"/>
  <c r="E11" i="8"/>
  <c r="D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J11" i="8"/>
  <c r="I11" i="8"/>
  <c r="H11" i="8"/>
  <c r="AF11" i="8"/>
  <c r="AG11" i="8"/>
  <c r="G11" i="8"/>
  <c r="F11" i="8"/>
  <c r="AH11" i="8"/>
  <c r="AI11" i="8"/>
  <c r="AJ11" i="8"/>
  <c r="AK11" i="8"/>
  <c r="AL11" i="8"/>
  <c r="AM11" i="8"/>
  <c r="AN11" i="8"/>
  <c r="AO11" i="8"/>
  <c r="AP11" i="8"/>
  <c r="AE11" i="8"/>
  <c r="Z10" i="8"/>
  <c r="H10" i="8"/>
  <c r="AP10" i="8"/>
  <c r="AO10" i="8"/>
  <c r="AN10" i="8"/>
  <c r="AM10" i="8"/>
  <c r="AL10" i="8"/>
  <c r="AK10" i="8"/>
  <c r="AJ10" i="8"/>
  <c r="AI10" i="8"/>
  <c r="AH10" i="8"/>
  <c r="AG10" i="8"/>
  <c r="AF10" i="8"/>
  <c r="AB10" i="8"/>
  <c r="D10" i="8"/>
  <c r="AE10" i="8"/>
  <c r="AD10" i="8"/>
  <c r="AC10" i="8"/>
  <c r="AA10" i="8"/>
  <c r="E10" i="8"/>
  <c r="F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J10" i="8"/>
  <c r="I10" i="8"/>
  <c r="G10" i="8"/>
  <c r="AE9" i="8"/>
  <c r="AN9" i="8"/>
  <c r="R9" i="8"/>
  <c r="Q9" i="8"/>
  <c r="AP9" i="8"/>
  <c r="AO9" i="8"/>
  <c r="N9" i="8"/>
  <c r="M9" i="8"/>
  <c r="L9" i="8"/>
  <c r="J9" i="8"/>
  <c r="I9" i="8"/>
  <c r="H9" i="8"/>
  <c r="G9" i="8"/>
  <c r="F9" i="8"/>
  <c r="E9" i="8"/>
  <c r="D9" i="8"/>
  <c r="AI9" i="8"/>
  <c r="AJ9" i="8"/>
  <c r="P9" i="8"/>
  <c r="O9" i="8"/>
  <c r="AD9" i="8"/>
  <c r="AC9" i="8"/>
  <c r="AB9" i="8"/>
  <c r="AA9" i="8"/>
  <c r="Z9" i="8"/>
  <c r="Y9" i="8"/>
  <c r="AG9" i="8"/>
  <c r="AH9" i="8"/>
  <c r="X9" i="8"/>
  <c r="W9" i="8"/>
  <c r="V9" i="8"/>
  <c r="U9" i="8"/>
  <c r="T9" i="8"/>
  <c r="S9" i="8"/>
  <c r="AK9" i="8"/>
  <c r="AL9" i="8"/>
  <c r="AM9" i="8"/>
  <c r="AF9" i="8"/>
  <c r="T8" i="8"/>
  <c r="AM8" i="8"/>
  <c r="R8" i="8"/>
  <c r="Q8" i="8"/>
  <c r="P8" i="8"/>
  <c r="O8" i="8"/>
  <c r="N8" i="8"/>
  <c r="M8" i="8"/>
  <c r="L8" i="8"/>
  <c r="J8" i="8"/>
  <c r="I8" i="8"/>
  <c r="H8" i="8"/>
  <c r="G8" i="8"/>
  <c r="F8" i="8"/>
  <c r="E8" i="8"/>
  <c r="D8" i="8"/>
  <c r="U8" i="8"/>
  <c r="V8" i="8"/>
  <c r="W8" i="8"/>
  <c r="X8" i="8"/>
  <c r="Y8" i="8"/>
  <c r="Z8" i="8"/>
  <c r="AA8" i="8"/>
  <c r="AB8" i="8"/>
  <c r="AC8" i="8"/>
  <c r="AD8" i="8"/>
  <c r="AE8" i="8"/>
  <c r="AF8" i="8"/>
  <c r="AG8" i="8"/>
  <c r="AH8" i="8"/>
  <c r="AI8" i="8"/>
  <c r="AJ8" i="8"/>
  <c r="AK8" i="8"/>
  <c r="AL8" i="8"/>
  <c r="AN8" i="8"/>
  <c r="AO8" i="8"/>
  <c r="AP8" i="8"/>
  <c r="S8" i="8"/>
  <c r="AP27" i="8"/>
  <c r="AP7" i="8"/>
  <c r="AP17" i="8"/>
  <c r="AO7" i="8"/>
  <c r="AO27" i="8"/>
  <c r="AO17" i="8"/>
  <c r="AN7" i="8"/>
  <c r="AN17" i="8"/>
  <c r="AN27" i="8"/>
  <c r="AM7" i="8"/>
  <c r="AM27" i="8"/>
  <c r="AM17" i="8"/>
  <c r="AL7" i="8"/>
  <c r="AL27" i="8"/>
  <c r="AL17" i="8"/>
  <c r="AK17" i="8"/>
  <c r="AK27" i="8"/>
  <c r="AK7" i="8"/>
  <c r="AJ27" i="8"/>
  <c r="AJ7" i="8"/>
  <c r="AJ17" i="8"/>
  <c r="AI17" i="8"/>
  <c r="AI27" i="8"/>
  <c r="AI7" i="8"/>
  <c r="AH7" i="8"/>
  <c r="AH17" i="8"/>
  <c r="AH27" i="8"/>
  <c r="AG7" i="8"/>
  <c r="AG27" i="8"/>
  <c r="AG17" i="8"/>
  <c r="AF7" i="8"/>
  <c r="AF17" i="8"/>
  <c r="AF27" i="8"/>
  <c r="AE7" i="8"/>
  <c r="AE27" i="8"/>
  <c r="AE17" i="8"/>
  <c r="AD27" i="8"/>
  <c r="AD7" i="8"/>
  <c r="AD17" i="8"/>
  <c r="AC7" i="8"/>
  <c r="AC27" i="8"/>
  <c r="AC17" i="8"/>
  <c r="AB17" i="8"/>
  <c r="AB27" i="8"/>
  <c r="AB7" i="8"/>
  <c r="AA7" i="8"/>
  <c r="AA27" i="8"/>
  <c r="AA17" i="8"/>
  <c r="Z27" i="8"/>
  <c r="Z17" i="8"/>
  <c r="Z7" i="8"/>
  <c r="Y27" i="8"/>
  <c r="Y7" i="8"/>
  <c r="Y17" i="8"/>
  <c r="X7" i="8"/>
  <c r="X17" i="8"/>
  <c r="W7" i="8"/>
  <c r="W17" i="8"/>
  <c r="V7" i="8"/>
  <c r="V17" i="8"/>
  <c r="U17" i="8"/>
  <c r="U7" i="8"/>
  <c r="T17" i="8"/>
  <c r="T7" i="8"/>
  <c r="S17" i="8"/>
  <c r="S7" i="8"/>
  <c r="AP9" i="6"/>
  <c r="AP16" i="6"/>
  <c r="AP30" i="6"/>
  <c r="AP36" i="6"/>
  <c r="AP31" i="6"/>
  <c r="AP29" i="6"/>
  <c r="AP28" i="6"/>
  <c r="AP25" i="6"/>
  <c r="AP26" i="6"/>
  <c r="AP15" i="6"/>
  <c r="AP10" i="6"/>
  <c r="AP11" i="6"/>
  <c r="AP14" i="6"/>
  <c r="AP7" i="6"/>
  <c r="AP12" i="6"/>
  <c r="AP22" i="6"/>
  <c r="AP33" i="6"/>
  <c r="AP24" i="6"/>
  <c r="AP17" i="6"/>
  <c r="AP21" i="6"/>
  <c r="AP27" i="6"/>
  <c r="AP32" i="6"/>
  <c r="AP18" i="6"/>
  <c r="AP13" i="6"/>
  <c r="AP37" i="6"/>
  <c r="AP34" i="6"/>
  <c r="AP35" i="6"/>
  <c r="AP8" i="6"/>
  <c r="AP20" i="6"/>
  <c r="AP23" i="6"/>
  <c r="AP19" i="6"/>
  <c r="AO22" i="6"/>
  <c r="AO19" i="6"/>
  <c r="AO25" i="6"/>
  <c r="AO16" i="6"/>
  <c r="AO10" i="6"/>
  <c r="AO20" i="6"/>
  <c r="AO28" i="6"/>
  <c r="AO9" i="6"/>
  <c r="AO24" i="6"/>
  <c r="AO29" i="6"/>
  <c r="AO30" i="6"/>
  <c r="AO26" i="6"/>
  <c r="AO11" i="6"/>
  <c r="AO8" i="6"/>
  <c r="AO34" i="6"/>
  <c r="AO36" i="6"/>
  <c r="AO7" i="6"/>
  <c r="AO15" i="6"/>
  <c r="AO18" i="6"/>
  <c r="AO12" i="6"/>
  <c r="AO14" i="6"/>
  <c r="AO31" i="6"/>
  <c r="AO35" i="6"/>
  <c r="AO23" i="6"/>
  <c r="AO21" i="6"/>
  <c r="AO27" i="6"/>
  <c r="AO13" i="6"/>
  <c r="AO17" i="6"/>
  <c r="AO32" i="6"/>
  <c r="AO37" i="6"/>
  <c r="AO33" i="6"/>
  <c r="AN32" i="6"/>
  <c r="AN25" i="6"/>
  <c r="AN28" i="6"/>
  <c r="AN27" i="6"/>
  <c r="AN17" i="6"/>
  <c r="AN7" i="6"/>
  <c r="AN21" i="6"/>
  <c r="AN23" i="6"/>
  <c r="AN33" i="6"/>
  <c r="AN31" i="6"/>
  <c r="AN22" i="6"/>
  <c r="AN10" i="6"/>
  <c r="AN14" i="6"/>
  <c r="AN13" i="6"/>
  <c r="AN37" i="6"/>
  <c r="AN11" i="6"/>
  <c r="AN18" i="6"/>
  <c r="AN29" i="6"/>
  <c r="AN30" i="6"/>
  <c r="AN12" i="6"/>
  <c r="AN15" i="6"/>
  <c r="AN36" i="6"/>
  <c r="AN34" i="6"/>
  <c r="AN35" i="6"/>
  <c r="AN26" i="6"/>
  <c r="AN9" i="6"/>
  <c r="AN24" i="6"/>
  <c r="AN19" i="6"/>
  <c r="AN20" i="6"/>
  <c r="AN16" i="6"/>
  <c r="AN8" i="6"/>
  <c r="AM20" i="6"/>
  <c r="AM27" i="6"/>
  <c r="AM32" i="6"/>
  <c r="AM14" i="6"/>
  <c r="AM24" i="6"/>
  <c r="AM36" i="6"/>
  <c r="AM22" i="6"/>
  <c r="AM16" i="6"/>
  <c r="AM7" i="6"/>
  <c r="AM35" i="6"/>
  <c r="AM33" i="6"/>
  <c r="AM11" i="6"/>
  <c r="AM12" i="6"/>
  <c r="AM10" i="6"/>
  <c r="AM8" i="6"/>
  <c r="AM15" i="6"/>
  <c r="AM37" i="6"/>
  <c r="AM13" i="6"/>
  <c r="AM28" i="6"/>
  <c r="AM17" i="6"/>
  <c r="AM18" i="6"/>
  <c r="AM30" i="6"/>
  <c r="AM21" i="6"/>
  <c r="AM26" i="6"/>
  <c r="AM29" i="6"/>
  <c r="AM9" i="6"/>
  <c r="AM19" i="6"/>
  <c r="AM31" i="6"/>
  <c r="AM34" i="6"/>
  <c r="AM23" i="6"/>
  <c r="AM25" i="6"/>
  <c r="AL25" i="6"/>
  <c r="AL23" i="6"/>
  <c r="AL18" i="6"/>
  <c r="AL20" i="6"/>
  <c r="AL29" i="6"/>
  <c r="AL34" i="6"/>
  <c r="AL8" i="6"/>
  <c r="AL16" i="6"/>
  <c r="AL28" i="6"/>
  <c r="AL27" i="6"/>
  <c r="AL15" i="6"/>
  <c r="AL21" i="6"/>
  <c r="AL11" i="6"/>
  <c r="AL26" i="6"/>
  <c r="AL37" i="6"/>
  <c r="AL17" i="6"/>
  <c r="AL35" i="6"/>
  <c r="AL24" i="6"/>
  <c r="AL22" i="6"/>
  <c r="AL30" i="6"/>
  <c r="AL33" i="6"/>
  <c r="AL14" i="6"/>
  <c r="AL12" i="6"/>
  <c r="AL9" i="6"/>
  <c r="AL32" i="6"/>
  <c r="AL13" i="6"/>
  <c r="AL10" i="6"/>
  <c r="AL36" i="6"/>
  <c r="AL31" i="6"/>
  <c r="AL19" i="6"/>
  <c r="AK26" i="6"/>
  <c r="AK22" i="6"/>
  <c r="AK7" i="6"/>
  <c r="AK31" i="6"/>
  <c r="AK36" i="6"/>
  <c r="AK15" i="6"/>
  <c r="AK14" i="6"/>
  <c r="AK32" i="6"/>
  <c r="AK8" i="6"/>
  <c r="AK35" i="6"/>
  <c r="AK19" i="6"/>
  <c r="AK23" i="6"/>
  <c r="AK20" i="6"/>
  <c r="AK18" i="6"/>
  <c r="AK34" i="6"/>
  <c r="AK29" i="6"/>
  <c r="AK28" i="6"/>
  <c r="AK21" i="6"/>
  <c r="AK27" i="6"/>
  <c r="AK11" i="6"/>
  <c r="AK12" i="6"/>
  <c r="AK37" i="6"/>
  <c r="AK25" i="6"/>
  <c r="AK13" i="6"/>
  <c r="AK33" i="6"/>
  <c r="AK24" i="6"/>
  <c r="AK17" i="6"/>
  <c r="AK30" i="6"/>
  <c r="AK9" i="6"/>
  <c r="AK10" i="6"/>
  <c r="AK16" i="6"/>
  <c r="AJ17" i="6"/>
  <c r="AJ35" i="6"/>
  <c r="AJ16" i="6"/>
  <c r="AJ22" i="6"/>
  <c r="AJ33" i="6"/>
  <c r="AJ12" i="6"/>
  <c r="AJ27" i="6"/>
  <c r="AJ9" i="6"/>
  <c r="AJ14" i="6"/>
  <c r="AJ13" i="6"/>
  <c r="AJ28" i="6"/>
  <c r="AJ24" i="6"/>
  <c r="AJ32" i="6"/>
  <c r="AJ11" i="6"/>
  <c r="AJ21" i="6"/>
  <c r="AJ29" i="6"/>
  <c r="AJ30" i="6"/>
  <c r="AJ8" i="6"/>
  <c r="AJ26" i="6"/>
  <c r="AJ15" i="6"/>
  <c r="AJ34" i="6"/>
  <c r="AJ18" i="6"/>
  <c r="AJ31" i="6"/>
  <c r="AJ36" i="6"/>
  <c r="AJ20" i="6"/>
  <c r="AJ25" i="6"/>
  <c r="AJ37" i="6"/>
  <c r="AJ7" i="6"/>
  <c r="AJ19" i="6"/>
  <c r="AJ23" i="6"/>
  <c r="AJ10" i="6"/>
  <c r="AI29" i="6"/>
  <c r="AI8" i="6"/>
  <c r="AI26" i="6"/>
  <c r="AI21" i="6"/>
  <c r="AI9" i="6"/>
  <c r="AI23" i="6"/>
  <c r="AI19" i="6"/>
  <c r="AI11" i="6"/>
  <c r="AI20" i="6"/>
  <c r="AI25" i="6"/>
  <c r="AI34" i="6"/>
  <c r="AI18" i="6"/>
  <c r="AI28" i="6"/>
  <c r="AI37" i="6"/>
  <c r="AI30" i="6"/>
  <c r="AI16" i="6"/>
  <c r="AI15" i="6"/>
  <c r="AI24" i="6"/>
  <c r="AI27" i="6"/>
  <c r="AI31" i="6"/>
  <c r="AI22" i="6"/>
  <c r="AI10" i="6"/>
  <c r="AI35" i="6"/>
  <c r="AI17" i="6"/>
  <c r="AI7" i="6"/>
  <c r="AI36" i="6"/>
  <c r="AI12" i="6"/>
  <c r="AI33" i="6"/>
  <c r="AI13" i="6"/>
  <c r="AI32" i="6"/>
  <c r="AI14" i="6"/>
  <c r="AH35" i="6"/>
  <c r="AH29" i="6"/>
  <c r="AH13" i="6"/>
  <c r="AH33" i="6"/>
  <c r="AH32" i="6"/>
  <c r="AH8" i="6"/>
  <c r="AH14" i="6"/>
  <c r="AH15" i="6"/>
  <c r="AH36" i="6"/>
  <c r="AH12" i="6"/>
  <c r="AH16" i="6"/>
  <c r="AH23" i="6"/>
  <c r="AH17" i="6"/>
  <c r="AH10" i="6"/>
  <c r="AH25" i="6"/>
  <c r="AH27" i="6"/>
  <c r="AH24" i="6"/>
  <c r="AH22" i="6"/>
  <c r="AH31" i="6"/>
  <c r="AH26" i="6"/>
  <c r="AH37" i="6"/>
  <c r="AH21" i="6"/>
  <c r="AH9" i="6"/>
  <c r="AH28" i="6"/>
  <c r="AH18" i="6"/>
  <c r="AH34" i="6"/>
  <c r="AH19" i="6"/>
  <c r="AH11" i="6"/>
  <c r="AH30" i="6"/>
  <c r="AH20" i="6"/>
  <c r="AH7" i="6"/>
  <c r="AG37" i="6"/>
  <c r="AG12" i="6"/>
  <c r="AG13" i="6"/>
  <c r="AG28" i="6"/>
  <c r="AG9" i="6"/>
  <c r="AG29" i="6"/>
  <c r="AG30" i="6"/>
  <c r="AG23" i="6"/>
  <c r="AG27" i="6"/>
  <c r="AG11" i="6"/>
  <c r="AG25" i="6"/>
  <c r="AG22" i="6"/>
  <c r="AG21" i="6"/>
  <c r="AG31" i="6"/>
  <c r="AG20" i="6"/>
  <c r="AG35" i="6"/>
  <c r="AG36" i="6"/>
  <c r="AG19" i="6"/>
  <c r="AG26" i="6"/>
  <c r="AG24" i="6"/>
  <c r="AG14" i="6"/>
  <c r="AG32" i="6"/>
  <c r="AG18" i="6"/>
  <c r="AG33" i="6"/>
  <c r="AG34" i="6"/>
  <c r="AG7" i="6"/>
  <c r="AG15" i="6"/>
  <c r="AG8" i="6"/>
  <c r="AG17" i="6"/>
  <c r="AG16" i="6"/>
  <c r="AG10" i="6"/>
  <c r="AF14" i="6"/>
  <c r="AF13" i="6"/>
  <c r="AF28" i="6"/>
  <c r="AF8" i="6"/>
  <c r="AF37" i="6"/>
  <c r="AF16" i="6"/>
  <c r="AF25" i="6"/>
  <c r="AF11" i="6"/>
  <c r="AF17" i="6"/>
  <c r="AF27" i="6"/>
  <c r="AF15" i="6"/>
  <c r="AF26" i="6"/>
  <c r="AF30" i="6"/>
  <c r="AF36" i="6"/>
  <c r="AF22" i="6"/>
  <c r="AF33" i="6"/>
  <c r="AF34" i="6"/>
  <c r="AF9" i="6"/>
  <c r="AF21" i="6"/>
  <c r="AF18" i="6"/>
  <c r="AF31" i="6"/>
  <c r="AF12" i="6"/>
  <c r="AF7" i="6"/>
  <c r="AF20" i="6"/>
  <c r="AF24" i="6"/>
  <c r="AF32" i="6"/>
  <c r="AF23" i="6"/>
  <c r="AF19" i="6"/>
  <c r="AF29" i="6"/>
  <c r="AF10" i="6"/>
  <c r="AF35" i="6"/>
  <c r="AE10" i="6"/>
  <c r="AE14" i="6"/>
  <c r="AE19" i="6"/>
  <c r="AE20" i="6"/>
  <c r="AE25" i="6"/>
  <c r="AE24" i="6"/>
  <c r="AE34" i="6"/>
  <c r="AE7" i="6"/>
  <c r="AE29" i="6"/>
  <c r="AE36" i="6"/>
  <c r="AE21" i="6"/>
  <c r="AE18" i="6"/>
  <c r="AE9" i="6"/>
  <c r="AE31" i="6"/>
  <c r="AE26" i="6"/>
  <c r="AE12" i="6"/>
  <c r="AE30" i="6"/>
  <c r="AE22" i="6"/>
  <c r="AE33" i="6"/>
  <c r="AE15" i="6"/>
  <c r="AE16" i="6"/>
  <c r="AE23" i="6"/>
  <c r="AE35" i="6"/>
  <c r="AE13" i="6"/>
  <c r="AE27" i="6"/>
  <c r="AE8" i="6"/>
  <c r="AE17" i="6"/>
  <c r="AE11" i="6"/>
  <c r="AE37" i="6"/>
  <c r="AE28" i="6"/>
  <c r="AE32" i="6"/>
  <c r="AD31" i="6"/>
  <c r="AD14" i="6"/>
  <c r="AD25" i="6"/>
  <c r="AD7" i="6"/>
  <c r="AD12" i="6"/>
  <c r="AD11" i="6"/>
  <c r="AD27" i="6"/>
  <c r="AD10" i="6"/>
  <c r="AD37" i="6"/>
  <c r="AD22" i="6"/>
  <c r="AD23" i="6"/>
  <c r="AD21" i="6"/>
  <c r="AD30" i="6"/>
  <c r="AD20" i="6"/>
  <c r="AD13" i="6"/>
  <c r="AD32" i="6"/>
  <c r="AD26" i="6"/>
  <c r="AD19" i="6"/>
  <c r="AD35" i="6"/>
  <c r="AD24" i="6"/>
  <c r="AD18" i="6"/>
  <c r="AD9" i="6"/>
  <c r="AD36" i="6"/>
  <c r="AD8" i="6"/>
  <c r="AD29" i="6"/>
  <c r="AD17" i="6"/>
  <c r="AD28" i="6"/>
  <c r="AD33" i="6"/>
  <c r="AD16" i="6"/>
  <c r="AD15" i="6"/>
  <c r="AD34" i="6"/>
  <c r="AC13" i="6"/>
  <c r="AC21" i="6"/>
  <c r="AC7" i="6"/>
  <c r="AC29" i="6"/>
  <c r="AC11" i="6"/>
  <c r="AC35" i="6"/>
  <c r="AC24" i="6"/>
  <c r="AC26" i="6"/>
  <c r="AC25" i="6"/>
  <c r="AC10" i="6"/>
  <c r="AC33" i="6"/>
  <c r="AC30" i="6"/>
  <c r="AC36" i="6"/>
  <c r="AC16" i="6"/>
  <c r="AC17" i="6"/>
  <c r="AC8" i="6"/>
  <c r="AC9" i="6"/>
  <c r="AC15" i="6"/>
  <c r="AC18" i="6"/>
  <c r="AC34" i="6"/>
  <c r="AC19" i="6"/>
  <c r="AC12" i="6"/>
  <c r="AC27" i="6"/>
  <c r="AC23" i="6"/>
  <c r="AC14" i="6"/>
  <c r="AC37" i="6"/>
  <c r="AC32" i="6"/>
  <c r="AC31" i="6"/>
  <c r="AC22" i="6"/>
  <c r="AC20" i="6"/>
  <c r="AC28" i="6"/>
  <c r="AB21" i="6"/>
  <c r="AB13" i="6"/>
  <c r="AB32" i="6"/>
  <c r="AB31" i="6"/>
  <c r="AB20" i="6"/>
  <c r="AB12" i="6"/>
  <c r="AB27" i="6"/>
  <c r="AB14" i="6"/>
  <c r="AB19" i="6"/>
  <c r="AB34" i="6"/>
  <c r="AB15" i="6"/>
  <c r="AB18" i="6"/>
  <c r="AB37" i="6"/>
  <c r="AB16" i="6"/>
  <c r="AB23" i="6"/>
  <c r="AB36" i="6"/>
  <c r="AB33" i="6"/>
  <c r="AB30" i="6"/>
  <c r="AB17" i="6"/>
  <c r="AB8" i="6"/>
  <c r="AB24" i="6"/>
  <c r="AB26" i="6"/>
  <c r="AB10" i="6"/>
  <c r="AB9" i="6"/>
  <c r="AB28" i="6"/>
  <c r="AB11" i="6"/>
  <c r="AB35" i="6"/>
  <c r="AB29" i="6"/>
  <c r="AB25" i="6"/>
  <c r="AB7" i="6"/>
  <c r="AB22" i="6"/>
  <c r="AA29" i="6"/>
  <c r="AA27" i="6"/>
  <c r="AA28" i="6"/>
  <c r="AA37" i="6"/>
  <c r="AA13" i="6"/>
  <c r="AA33" i="6"/>
  <c r="AA23" i="6"/>
  <c r="AA9" i="6"/>
  <c r="AA35" i="6"/>
  <c r="AA31" i="6"/>
  <c r="AA19" i="6"/>
  <c r="AA32" i="6"/>
  <c r="AA24" i="6"/>
  <c r="AA22" i="6"/>
  <c r="AA34" i="6"/>
  <c r="AA26" i="6"/>
  <c r="AA16" i="6"/>
  <c r="AA20" i="6"/>
  <c r="AA12" i="6"/>
  <c r="AA10" i="6"/>
  <c r="AA14" i="6"/>
  <c r="AA15" i="6"/>
  <c r="AA11" i="6"/>
  <c r="AA17" i="6"/>
  <c r="AA21" i="6"/>
  <c r="AA30" i="6"/>
  <c r="AA36" i="6"/>
  <c r="AA25" i="6"/>
  <c r="AA18" i="6"/>
  <c r="AA7" i="6"/>
  <c r="AA8" i="6"/>
  <c r="Z35" i="6"/>
  <c r="Z26" i="6"/>
  <c r="Z30" i="6"/>
  <c r="Z15" i="6"/>
  <c r="Z7" i="6"/>
  <c r="Z16" i="6"/>
  <c r="Z14" i="6"/>
  <c r="Z21" i="6"/>
  <c r="Z18" i="6"/>
  <c r="Z20" i="6"/>
  <c r="Z11" i="6"/>
  <c r="Z10" i="6"/>
  <c r="Z25" i="6"/>
  <c r="Z28" i="6"/>
  <c r="Z22" i="6"/>
  <c r="Z34" i="6"/>
  <c r="Z19" i="6"/>
  <c r="Z32" i="6"/>
  <c r="Z8" i="6"/>
  <c r="Z24" i="6"/>
  <c r="Z13" i="6"/>
  <c r="Z29" i="6"/>
  <c r="Z31" i="6"/>
  <c r="Z12" i="6"/>
  <c r="Z33" i="6"/>
  <c r="Z23" i="6"/>
  <c r="Z27" i="6"/>
  <c r="Z37" i="6"/>
  <c r="Z9" i="6"/>
  <c r="Z17" i="6"/>
  <c r="Z36" i="6"/>
  <c r="Y21" i="6"/>
  <c r="Y19" i="6"/>
  <c r="Y37" i="6"/>
  <c r="Y33" i="6"/>
  <c r="Y24" i="6"/>
  <c r="Y31" i="6"/>
  <c r="Y23" i="6"/>
  <c r="Y9" i="6"/>
  <c r="Y20" i="6"/>
  <c r="Y16" i="6"/>
  <c r="Y18" i="6"/>
  <c r="Y7" i="6"/>
  <c r="Y30" i="6"/>
  <c r="Y12" i="6"/>
  <c r="Y8" i="6"/>
  <c r="Y25" i="6"/>
  <c r="Y28" i="6"/>
  <c r="Y11" i="6"/>
  <c r="Y22" i="6"/>
  <c r="Y14" i="6"/>
  <c r="Y26" i="6"/>
  <c r="Y36" i="6"/>
  <c r="Y17" i="6"/>
  <c r="Y13" i="6"/>
  <c r="Y27" i="6"/>
  <c r="Y32" i="6"/>
  <c r="Y35" i="6"/>
  <c r="Y29" i="6"/>
  <c r="Y10" i="6"/>
  <c r="Y15" i="6"/>
  <c r="Y34" i="6"/>
  <c r="X19" i="6"/>
  <c r="X21" i="6"/>
  <c r="X23" i="6"/>
  <c r="X17" i="6"/>
  <c r="X12" i="6"/>
  <c r="X29" i="6"/>
  <c r="X35" i="6"/>
  <c r="X32" i="6"/>
  <c r="X27" i="6"/>
  <c r="X16" i="6"/>
  <c r="X11" i="6"/>
  <c r="X22" i="6"/>
  <c r="X10" i="6"/>
  <c r="X8" i="6"/>
  <c r="X13" i="6"/>
  <c r="X25" i="6"/>
  <c r="X30" i="6"/>
  <c r="X36" i="6"/>
  <c r="X7" i="6"/>
  <c r="X9" i="6"/>
  <c r="X20" i="6"/>
  <c r="X15" i="6"/>
  <c r="X28" i="6"/>
  <c r="X26" i="6"/>
  <c r="X18" i="6"/>
  <c r="X24" i="6"/>
  <c r="X31" i="6"/>
  <c r="X14" i="6"/>
  <c r="X33" i="6"/>
  <c r="X37" i="6"/>
  <c r="X34" i="6"/>
  <c r="W13" i="6"/>
  <c r="W7" i="6"/>
  <c r="W34" i="6"/>
  <c r="W21" i="6"/>
  <c r="W26" i="6"/>
  <c r="W29" i="6"/>
  <c r="W32" i="6"/>
  <c r="W28" i="6"/>
  <c r="W12" i="6"/>
  <c r="W33" i="6"/>
  <c r="W17" i="6"/>
  <c r="W16" i="6"/>
  <c r="W19" i="6"/>
  <c r="W27" i="6"/>
  <c r="W18" i="6"/>
  <c r="W31" i="6"/>
  <c r="W8" i="6"/>
  <c r="W24" i="6"/>
  <c r="W11" i="6"/>
  <c r="W25" i="6"/>
  <c r="W23" i="6"/>
  <c r="W20" i="6"/>
  <c r="W14" i="6"/>
  <c r="W22" i="6"/>
  <c r="W36" i="6"/>
  <c r="W10" i="6"/>
  <c r="W37" i="6"/>
  <c r="W30" i="6"/>
  <c r="W9" i="6"/>
  <c r="W15" i="6"/>
  <c r="W35" i="6"/>
  <c r="V13" i="6"/>
  <c r="V23" i="6"/>
  <c r="V7" i="6"/>
  <c r="V10" i="6"/>
  <c r="V28" i="6"/>
  <c r="V22" i="6"/>
  <c r="V25" i="6"/>
  <c r="V37" i="6"/>
  <c r="V30" i="6"/>
  <c r="V12" i="6"/>
  <c r="V27" i="6"/>
  <c r="V14" i="6"/>
  <c r="V9" i="6"/>
  <c r="V16" i="6"/>
  <c r="V19" i="6"/>
  <c r="V36" i="6"/>
  <c r="V8" i="6"/>
  <c r="V17" i="6"/>
  <c r="V26" i="6"/>
  <c r="V21" i="6"/>
  <c r="V11" i="6"/>
  <c r="V18" i="6"/>
  <c r="V15" i="6"/>
  <c r="V31" i="6"/>
  <c r="V34" i="6"/>
  <c r="V35" i="6"/>
  <c r="V33" i="6"/>
  <c r="V20" i="6"/>
  <c r="V29" i="6"/>
  <c r="V32" i="6"/>
  <c r="V24" i="6"/>
  <c r="U14" i="6"/>
  <c r="U26" i="6"/>
  <c r="U17" i="6"/>
  <c r="U27" i="6"/>
  <c r="U29" i="6"/>
  <c r="U15" i="6"/>
  <c r="U12" i="6"/>
  <c r="U35" i="6"/>
  <c r="U28" i="6"/>
  <c r="U19" i="6"/>
  <c r="U16" i="6"/>
  <c r="U21" i="6"/>
  <c r="U24" i="6"/>
  <c r="U10" i="6"/>
  <c r="U13" i="6"/>
  <c r="U11" i="6"/>
  <c r="U8" i="6"/>
  <c r="U22" i="6"/>
  <c r="U36" i="6"/>
  <c r="U33" i="6"/>
  <c r="U25" i="6"/>
  <c r="U34" i="6"/>
  <c r="U30" i="6"/>
  <c r="U37" i="6"/>
  <c r="U18" i="6"/>
  <c r="U7" i="6"/>
  <c r="U9" i="6"/>
  <c r="U23" i="6"/>
  <c r="U31" i="6"/>
  <c r="U20" i="6"/>
  <c r="U32" i="6"/>
  <c r="T34" i="6"/>
  <c r="T32" i="6"/>
  <c r="T14" i="6"/>
  <c r="T26" i="6"/>
  <c r="T10" i="6"/>
  <c r="T31" i="6"/>
  <c r="T18" i="6"/>
  <c r="T20" i="6"/>
  <c r="T15" i="6"/>
  <c r="T9" i="6"/>
  <c r="T28" i="6"/>
  <c r="T25" i="6"/>
  <c r="T35" i="6"/>
  <c r="T16" i="6"/>
  <c r="T37" i="6"/>
  <c r="T7" i="6"/>
  <c r="T33" i="6"/>
  <c r="T36" i="6"/>
  <c r="T22" i="6"/>
  <c r="T11" i="6"/>
  <c r="T19" i="6"/>
  <c r="T8" i="6"/>
  <c r="T27" i="6"/>
  <c r="T21" i="6"/>
  <c r="T24" i="6"/>
  <c r="T12" i="6"/>
  <c r="T29" i="6"/>
  <c r="T23" i="6"/>
  <c r="T17" i="6"/>
  <c r="T30" i="6"/>
  <c r="T13" i="6"/>
  <c r="S30" i="6"/>
  <c r="S9" i="6"/>
  <c r="S32" i="6"/>
  <c r="S29" i="6"/>
  <c r="S26" i="6"/>
  <c r="S19" i="6"/>
  <c r="S17" i="6"/>
  <c r="S8" i="6"/>
  <c r="S21" i="6"/>
  <c r="S25" i="6"/>
  <c r="S27" i="6"/>
  <c r="S37" i="6"/>
  <c r="S24" i="6"/>
  <c r="S7" i="6"/>
  <c r="S36" i="6"/>
  <c r="S16" i="6"/>
  <c r="S14" i="6"/>
  <c r="S11" i="6"/>
  <c r="S33" i="6"/>
  <c r="S22" i="6"/>
  <c r="S20" i="6"/>
  <c r="S28" i="6"/>
  <c r="S15" i="6"/>
  <c r="S18" i="6"/>
  <c r="S34" i="6"/>
  <c r="S12" i="6"/>
  <c r="S10" i="6"/>
  <c r="S35" i="6"/>
  <c r="S23" i="6"/>
  <c r="S31" i="6"/>
  <c r="S13" i="6"/>
  <c r="R26" i="6"/>
  <c r="R29" i="6"/>
  <c r="R34" i="6"/>
  <c r="R36" i="6"/>
  <c r="R9" i="6"/>
  <c r="R18" i="6"/>
  <c r="R13" i="6"/>
  <c r="R22" i="6"/>
  <c r="R25" i="6"/>
  <c r="R10" i="6"/>
  <c r="R37" i="6"/>
  <c r="R33" i="6"/>
  <c r="R24" i="6"/>
  <c r="R35" i="6"/>
  <c r="R20" i="6"/>
  <c r="R15" i="6"/>
  <c r="R16" i="6"/>
  <c r="R7" i="6"/>
  <c r="R8" i="6"/>
  <c r="R21" i="6"/>
  <c r="R12" i="6"/>
  <c r="R19" i="6"/>
  <c r="R32" i="6"/>
  <c r="R14" i="6"/>
  <c r="R17" i="6"/>
  <c r="R11" i="6"/>
  <c r="R27" i="6"/>
  <c r="R28" i="6"/>
  <c r="R30" i="6"/>
  <c r="R23" i="6"/>
  <c r="R31" i="6"/>
  <c r="Q14" i="6"/>
  <c r="Q21" i="6"/>
  <c r="Q13" i="6"/>
  <c r="Q23" i="6"/>
  <c r="Q31" i="6"/>
  <c r="Q18" i="6"/>
  <c r="Q24" i="6"/>
  <c r="Q30" i="6"/>
  <c r="Q37" i="6"/>
  <c r="Q11" i="6"/>
  <c r="Q19" i="6"/>
  <c r="Q8" i="6"/>
  <c r="Q29" i="6"/>
  <c r="Q7" i="6"/>
  <c r="Q27" i="6"/>
  <c r="Q9" i="6"/>
  <c r="Q22" i="6"/>
  <c r="Q32" i="6"/>
  <c r="Q15" i="6"/>
  <c r="Q17" i="6"/>
  <c r="Q20" i="6"/>
  <c r="Q25" i="6"/>
  <c r="Q12" i="6"/>
  <c r="Q10" i="6"/>
  <c r="Q28" i="6"/>
  <c r="Q26" i="6"/>
  <c r="Q36" i="6"/>
  <c r="Q34" i="6"/>
  <c r="Q33" i="6"/>
  <c r="Q16" i="6"/>
  <c r="Q35" i="6"/>
  <c r="P20" i="6"/>
  <c r="P17" i="6"/>
  <c r="P31" i="6"/>
  <c r="P24" i="6"/>
  <c r="P18" i="6"/>
  <c r="P12" i="6"/>
  <c r="P25" i="6"/>
  <c r="P14" i="6"/>
  <c r="P11" i="6"/>
  <c r="P26" i="6"/>
  <c r="P8" i="6"/>
  <c r="P16" i="6"/>
  <c r="P36" i="6"/>
  <c r="P30" i="6"/>
  <c r="P9" i="6"/>
  <c r="P35" i="6"/>
  <c r="P15" i="6"/>
  <c r="P21" i="6"/>
  <c r="P7" i="6"/>
  <c r="P19" i="6"/>
  <c r="P29" i="6"/>
  <c r="P27" i="6"/>
  <c r="P28" i="6"/>
  <c r="P32" i="6"/>
  <c r="P34" i="6"/>
  <c r="P33" i="6"/>
  <c r="P22" i="6"/>
  <c r="P10" i="6"/>
  <c r="P13" i="6"/>
  <c r="P37" i="6"/>
  <c r="P23" i="6"/>
  <c r="O34" i="6"/>
  <c r="O32" i="6"/>
  <c r="O13" i="6"/>
  <c r="O28" i="6"/>
  <c r="O24" i="6"/>
  <c r="O26" i="6"/>
  <c r="O18" i="6"/>
  <c r="O12" i="6"/>
  <c r="O31" i="6"/>
  <c r="O36" i="6"/>
  <c r="O30" i="6"/>
  <c r="O27" i="6"/>
  <c r="O25" i="6"/>
  <c r="O23" i="6"/>
  <c r="O37" i="6"/>
  <c r="O16" i="6"/>
  <c r="O21" i="6"/>
  <c r="O35" i="6"/>
  <c r="O20" i="6"/>
  <c r="O15" i="6"/>
  <c r="O19" i="6"/>
  <c r="O8" i="6"/>
  <c r="O14" i="6"/>
  <c r="O10" i="6"/>
  <c r="O9" i="6"/>
  <c r="O17" i="6"/>
  <c r="O7" i="6"/>
  <c r="O33" i="6"/>
  <c r="O29" i="6"/>
  <c r="O22" i="6"/>
  <c r="O11" i="6"/>
  <c r="N23" i="6"/>
  <c r="N15" i="6"/>
  <c r="N17" i="6"/>
  <c r="N13" i="6"/>
  <c r="N12" i="6"/>
  <c r="N9" i="6"/>
  <c r="N29" i="6"/>
  <c r="N16" i="6"/>
  <c r="N34" i="6"/>
  <c r="N22" i="6"/>
  <c r="N18" i="6"/>
  <c r="N25" i="6"/>
  <c r="N31" i="6"/>
  <c r="N24" i="6"/>
  <c r="N35" i="6"/>
  <c r="N32" i="6"/>
  <c r="N7" i="6"/>
  <c r="N21" i="6"/>
  <c r="N36" i="6"/>
  <c r="N19" i="6"/>
  <c r="N27" i="6"/>
  <c r="N8" i="6"/>
  <c r="N20" i="6"/>
  <c r="N14" i="6"/>
  <c r="N33" i="6"/>
  <c r="N37" i="6"/>
  <c r="N10" i="6"/>
  <c r="N11" i="6"/>
  <c r="N30" i="6"/>
  <c r="N28" i="6"/>
  <c r="N26" i="6"/>
  <c r="M13" i="6"/>
  <c r="M17" i="6"/>
  <c r="M23" i="6"/>
  <c r="M22" i="6"/>
  <c r="M32" i="6"/>
  <c r="M19" i="6"/>
  <c r="M20" i="6"/>
  <c r="M36" i="6"/>
  <c r="M26" i="6"/>
  <c r="M14" i="6"/>
  <c r="M25" i="6"/>
  <c r="M7" i="6"/>
  <c r="M11" i="6"/>
  <c r="M31" i="6"/>
  <c r="M10" i="6"/>
  <c r="M8" i="6"/>
  <c r="M35" i="6"/>
  <c r="M34" i="6"/>
  <c r="M9" i="6"/>
  <c r="M28" i="6"/>
  <c r="M18" i="6"/>
  <c r="M33" i="6"/>
  <c r="M21" i="6"/>
  <c r="M27" i="6"/>
  <c r="M37" i="6"/>
  <c r="M15" i="6"/>
  <c r="M12" i="6"/>
  <c r="M16" i="6"/>
  <c r="M29" i="6"/>
  <c r="M24" i="6"/>
  <c r="M30" i="6"/>
  <c r="L14" i="6"/>
  <c r="L25" i="6"/>
  <c r="L16" i="6"/>
  <c r="L27" i="6"/>
  <c r="L18" i="6"/>
  <c r="L31" i="6"/>
  <c r="L30" i="6"/>
  <c r="L15" i="6"/>
  <c r="L28" i="6"/>
  <c r="L13" i="6"/>
  <c r="L12" i="6"/>
  <c r="L37" i="6"/>
  <c r="L23" i="6"/>
  <c r="L32" i="6"/>
  <c r="L11" i="6"/>
  <c r="L19" i="6"/>
  <c r="L24" i="6"/>
  <c r="L29" i="6"/>
  <c r="L8" i="6"/>
  <c r="L34" i="6"/>
  <c r="L17" i="6"/>
  <c r="L7" i="6"/>
  <c r="L22" i="6"/>
  <c r="L9" i="6"/>
  <c r="L35" i="6"/>
  <c r="L20" i="6"/>
  <c r="L33" i="6"/>
  <c r="L10" i="6"/>
  <c r="L21" i="6"/>
  <c r="L26" i="6"/>
  <c r="L36" i="6"/>
  <c r="J9" i="6"/>
  <c r="E9" i="6"/>
  <c r="E12" i="6"/>
  <c r="J12" i="6"/>
  <c r="E11" i="6"/>
  <c r="J11" i="6"/>
  <c r="E10" i="6"/>
  <c r="J10" i="6"/>
  <c r="E8" i="6"/>
  <c r="J8" i="6"/>
  <c r="I23" i="5"/>
  <c r="I18" i="5"/>
  <c r="I8" i="5"/>
  <c r="I33" i="5"/>
  <c r="I25" i="5"/>
  <c r="I24" i="5"/>
  <c r="I27" i="5"/>
  <c r="I12" i="5"/>
  <c r="I10" i="5"/>
  <c r="I16" i="5"/>
  <c r="I9" i="5"/>
  <c r="I7" i="5"/>
  <c r="I26" i="5"/>
  <c r="I31" i="5"/>
  <c r="I32" i="5"/>
  <c r="I35" i="5"/>
  <c r="I30" i="5"/>
  <c r="I17" i="5"/>
  <c r="I34" i="5"/>
  <c r="I22" i="5"/>
  <c r="I20" i="5"/>
  <c r="I28" i="5"/>
  <c r="I15" i="5"/>
  <c r="I21" i="5"/>
  <c r="I14" i="5"/>
  <c r="I6" i="5"/>
  <c r="I19" i="5"/>
  <c r="I11" i="5"/>
  <c r="I13" i="5"/>
  <c r="I29" i="5"/>
  <c r="I12" i="6" l="1"/>
  <c r="D12" i="6"/>
  <c r="F12" i="6" s="1"/>
  <c r="D11" i="6"/>
  <c r="F11" i="6" s="1"/>
  <c r="I11" i="6"/>
  <c r="D8" i="6"/>
  <c r="F8" i="6" s="1"/>
  <c r="I8" i="6"/>
  <c r="D9" i="6"/>
  <c r="F9" i="6" s="1"/>
  <c r="I9" i="6"/>
  <c r="D10" i="6"/>
  <c r="F10" i="6" s="1"/>
  <c r="I10" i="6"/>
  <c r="G11" i="6"/>
  <c r="H11" i="6"/>
  <c r="H12" i="6"/>
  <c r="G12" i="6"/>
  <c r="G10" i="6"/>
  <c r="H10" i="6"/>
  <c r="H8" i="6"/>
  <c r="G8" i="6"/>
  <c r="G9" i="6"/>
  <c r="H9" i="6"/>
</calcChain>
</file>

<file path=xl/sharedStrings.xml><?xml version="1.0" encoding="utf-8"?>
<sst xmlns="http://schemas.openxmlformats.org/spreadsheetml/2006/main" count="233" uniqueCount="112">
  <si>
    <t>Personel Giriş Çıkış Çizelgesi Şablonu</t>
  </si>
  <si>
    <t>Kapıya asılan günlük imza föyü, tek kişilik aylık föy, föydeki saatlerin geçtiği kayıt sayfası ve ay sonu özeti. Saatleri yazdığınızda net süre, geç giriş ve eksik kayıt kendiliğinden hesaplanır; gece geçen vardiya da doğru sayılır.</t>
  </si>
  <si>
    <t>NASIL KULLANILIR</t>
  </si>
  <si>
    <t>"Çalışanlar" sayfasına ad soyad, görev, şube ve planlanan giriş-çıkış saatlerini yazın. Diğer sayfalar adları buradan alır.</t>
  </si>
  <si>
    <t>"Günlük föy"de işyeri adını ve tarihi yazıp yazdırın, girişe asın. Tek başına ya da sahada çalışan biri için "Aylık föy (kişi)" sayfasını kullanın.</t>
  </si>
  <si>
    <t>Çalışan gelişte saati ve imzasını, çıkışta saati ve imzasını yazar. Saat, imzanın atıldığı anda yazılır.</t>
  </si>
  <si>
    <t>Gün sonunda föye bakın: eksik çıkış varsa aynı gün sorun, açıklamaya yazıp parafleyin.</t>
  </si>
  <si>
    <t>Föydeki saatleri "Kayıt" sayfasına geçirin; her satır bir çalışanın bir günü. Net süre, geç dakika ve durum kendiliğinden çıkar.</t>
  </si>
  <si>
    <t>Ay sonunda "Özet"te ayı ve yılı seçin (isterseniz şubeyi). Çalışan başına gün, saat, geç giriş ve eksik kayıt sayısı hazırdır.</t>
  </si>
  <si>
    <t>Sağdaki ızgarayı puantaj cetveline "Değerleri yapıştır" ile aktarın, boş günlere HT, Yİ, R, D gibi kodları girin ve muhasebenize gönderin.</t>
  </si>
  <si>
    <t>SAYFALAR</t>
  </si>
  <si>
    <t>Günlük föy: A4, tek sayfa, 25 satır; kapıya asılır. Aylık föy (kişi): bir kişinin ayı, çalışan ve yönetici imzalı.</t>
  </si>
  <si>
    <t>Kayıt: föyün dijital kopyası (400 satır). Özet: ay sonu toplamları ve puantaja aktarım ızgarası.</t>
  </si>
  <si>
    <t>"Örnek - Kayıt" ve "Örnek - Özet": Kasım 2026'nın ilk haftası, 5 uydurma çalışan; gece geçen kapanış, unutulan bir çıkış ve geç girişler dahil.</t>
  </si>
  <si>
    <t>RENKLER (KAYIT SAYFASI)</t>
  </si>
  <si>
    <t>Turuncu: giriş ya da çıkış eksik. Sarı: aynı kişi aynı tarihte iki satır (bölünmüş vardiyada yok sayın).</t>
  </si>
  <si>
    <t>Kırmızı: net süre günlük eşiğin üstünde. Açık turuncu "Geç (dk)": giriş, toleransın üstünde gecikmeli.</t>
  </si>
  <si>
    <t>NOTLAR</t>
  </si>
  <si>
    <t>Gece vardiyası: çıkış saati girişten küçükse (ör. 16:00 giriş, 00:35 çıkış) şablon çıkışı ertesi güne sayar ve süreyi doğru hesaplar. Satırı girişin yapıldığı tarihe yazın.</t>
  </si>
  <si>
    <t>Geç sayılma toleransı işyerinizin kuralıdır (varsayılan 5 dk); "Özet" sayfasından değiştirin.</t>
  </si>
  <si>
    <t>Günlük süre eşiği varsayılan 11 saat: Çalışma Süreleri Yönetmeliği md. 4'e göre günlük çalışma süresi her ne şekilde olursa olsun 11 saati aşamaz. Eşik bilgi içindir.</t>
  </si>
  <si>
    <t>Föy ad, saat ve imza içerir; kişisel veridir. Doldurulmuş föyleri yalnız yetkili kişilerin erişebildiği kilitli bir yerde saklayın. Saklama süresini muhasebecinize danışın.</t>
  </si>
  <si>
    <t>Bu şablon ücret, fazla çalışma ücreti ya da SGK günü hesaplamaz. "Kayıt" sayfası föyün dijital kopyasıdır; imzalı kâğıt föyün yerine geçmez, föyü saklayın.</t>
  </si>
  <si>
    <t>Rehberin tamamı: https://www.ur-work.com/tr/blog/personel-giris-cikis-cizelgesi</t>
  </si>
  <si>
    <t>Bu şablon bilgilendirme amaçlıdır, hukuki ya da mali tavsiye değildir. Makro içermez.</t>
  </si>
  <si>
    <t>Giriş çıkışı telefondan, işyerindeki karekodla kaydetmek için UR Work: 5 kişiye kadar ücretsiz.</t>
  </si>
  <si>
    <t>Çalışanlar</t>
  </si>
  <si>
    <t>Her çalışanı bir kez yazın. Föyler, Kayıt ve Özet sayfaları adı, görevi, şubeyi ve planlanan giriş saatini buradan alır. Saatleri ss:dd biçiminde yazın (ör. 07:00).</t>
  </si>
  <si>
    <t>Sıra</t>
  </si>
  <si>
    <t>Ad Soyad</t>
  </si>
  <si>
    <t>Görev</t>
  </si>
  <si>
    <t>Şube</t>
  </si>
  <si>
    <t>Planlanan giriş</t>
  </si>
  <si>
    <t>Planlanan çıkış</t>
  </si>
  <si>
    <t>Vardiyalı çalışıyorsanız planlanan giriş saatini en sık yapılan vardiyaya göre yazın; farklı günlerde Kayıt sayfasında elle değiştirebilirsiniz. Günlük föy ilk 25 çalışanı gösterir.</t>
  </si>
  <si>
    <t>UR Work ile bu çizelgeyi otomatik hazırlayın: ur-work.com</t>
  </si>
  <si>
    <t>Personel Giriş Çıkış Çizelgesi</t>
  </si>
  <si>
    <t>İşyeri / şube:</t>
  </si>
  <si>
    <t>Tarih:</t>
  </si>
  <si>
    <t>Gün:</t>
  </si>
  <si>
    <t>Saat, imza atıldığı anda yazılır.</t>
  </si>
  <si>
    <t>Giriş saati</t>
  </si>
  <si>
    <t>İmza</t>
  </si>
  <si>
    <t>Çıkış saati</t>
  </si>
  <si>
    <t>Açıklama</t>
  </si>
  <si>
    <t>Kontrol eden yönetici:</t>
  </si>
  <si>
    <t>İmza:</t>
  </si>
  <si>
    <t>Saati, imzanın atıldığı andaki gerçek saatle yazın; satır boş kalmasın. Eksik çıkışı aynı gün sorun, açıklamaya yazıp parafleyin. Doldurulan föy kişisel veridir: yetkili kişilerin erişebildiği kilitli bir yerde saklayın.</t>
  </si>
  <si>
    <t>Aylık Giriş Çıkış Çizelgesi (Kişi)</t>
  </si>
  <si>
    <t>Ad Soyad:</t>
  </si>
  <si>
    <t>Görev:</t>
  </si>
  <si>
    <t>Ay (1-12):</t>
  </si>
  <si>
    <t>Yıl:</t>
  </si>
  <si>
    <t>Şube:</t>
  </si>
  <si>
    <t>Tarih</t>
  </si>
  <si>
    <t>Gün</t>
  </si>
  <si>
    <t>Giriş</t>
  </si>
  <si>
    <t>Çıkış</t>
  </si>
  <si>
    <t>Not</t>
  </si>
  <si>
    <t>Çalışan imzası:</t>
  </si>
  <si>
    <t>Yönetici (ay sonu onayı):</t>
  </si>
  <si>
    <t>Tek başına ya da müşteri sahasında çalışan kişi için. Saati imza anında yazın; ay sonunda çalışan ve yönetici birlikte imzalar. Gri satırlar ayın dışındaki günlerdir.</t>
  </si>
  <si>
    <t>Giriş Çıkış Kaydı · Örnek</t>
  </si>
  <si>
    <t>Örnek: Kasım 2026'nın ilk haftası, 5 uydurma çalışan. Bu sayfa Çalışanlar sayfasına bağlı değildir; kendi kayıtlarınız için "Kayıt" sayfasını kullanın.</t>
  </si>
  <si>
    <t>Geç toleransı (dk):</t>
  </si>
  <si>
    <t>Süre eşiği (saat):</t>
  </si>
  <si>
    <t>"Örnek - Özet" sayfasından değiştirin.</t>
  </si>
  <si>
    <t>Turuncu: giriş ya da çıkış eksik. Sarı: aynı kişi aynı tarihte iki satır (bölünmüş vardiyada yok sayın). Kırmızı: net süre eşiğin üstünde. Açık turuncu: tolerans üstü geç giriş. "Gece": çıkış ertesi güne geçti.</t>
  </si>
  <si>
    <t>Mola (dk)</t>
  </si>
  <si>
    <t>Net süre (saat)</t>
  </si>
  <si>
    <t>Geç (dk)</t>
  </si>
  <si>
    <t>Durum</t>
  </si>
  <si>
    <t>Ayşe Korkmaz</t>
  </si>
  <si>
    <t>Merkez</t>
  </si>
  <si>
    <t>Nihan Aksu</t>
  </si>
  <si>
    <t>Sinan Ekici</t>
  </si>
  <si>
    <t>Sahil</t>
  </si>
  <si>
    <t>Büşra Temiz</t>
  </si>
  <si>
    <t>Kaan Yurt</t>
  </si>
  <si>
    <t>Otobüs gecikti, haber verdi</t>
  </si>
  <si>
    <t>Çıkış yazılmamış; yönetici ertesi gün soracak</t>
  </si>
  <si>
    <t>Kapanış uzadı; çıkış ertesi gün</t>
  </si>
  <si>
    <t>Yoğun gün, uzun çalıştı</t>
  </si>
  <si>
    <t>Aylık Giriş Çıkış Özeti · Örnek</t>
  </si>
  <si>
    <t>Ay (1-12)</t>
  </si>
  <si>
    <t>Geç sayılma toleransı (dk)</t>
  </si>
  <si>
    <t>İşyerinizin kuralı: girişte bu kadar dakikaya kadar gecikme geç sayılmaz.</t>
  </si>
  <si>
    <t>Yıl</t>
  </si>
  <si>
    <t>Günlük süre uyarı eşiği (saat)</t>
  </si>
  <si>
    <t>Çalışma Süreleri Yönetmeliği md. 4: günlük çalışma süresi her ne şekilde olursa olsun 11 saati aşamaz. Net süresi bu eşiği aşan gün sayılır; bilgi içindir.</t>
  </si>
  <si>
    <t>Şube (boş = tümü)</t>
  </si>
  <si>
    <t>Şube adını Çalışanlar sayfasındaki gibi yazın. Ayı değiştirince özet ve ızgara kendiliğinden yenilenir.</t>
  </si>
  <si>
    <t>PUANTAJA AKTARIM · Ç = giriş ve çıkış tam · ? = eksik kayıt</t>
  </si>
  <si>
    <t>Çalışılan gün</t>
  </si>
  <si>
    <t>Toplam net saat</t>
  </si>
  <si>
    <t>Ortalama günlük saat</t>
  </si>
  <si>
    <t>Geç giriş sayısı</t>
  </si>
  <si>
    <t>Toplam geç (dk)</t>
  </si>
  <si>
    <t>Eksik giriş/çıkış (gün)</t>
  </si>
  <si>
    <t>Eşik üstü gün</t>
  </si>
  <si>
    <t>Barista (açılış)</t>
  </si>
  <si>
    <t>Barista (kapanış)</t>
  </si>
  <si>
    <t>Garson (açılış)</t>
  </si>
  <si>
    <t>Garson (kapanış)</t>
  </si>
  <si>
    <t>Mutfak</t>
  </si>
  <si>
    <t>Puantaj cetveline aktarım: bir çalışanın ızgara satırını (31 gün) kopyalayıp puantaj cetvelinde aynı ayın satırına "Değerleri yapıştır" ile yapıştırın. Boş günlere puantaj cetvelinde HT, Yİ, R, D gibi kodu siz girin.</t>
  </si>
  <si>
    <t>"?" olan günlerde giriş ya da çıkış eksik: önce föyden ya da çalışana sorarak Kayıt sayfasında tamamlayın. Çalışılan gün ve toplam saat yalnız giriş ve çıkışı tam satırlardan hesaplanır.</t>
  </si>
  <si>
    <t>Bu sayfa ücret, fazla çalışma ücreti ya da SGK günü hesaplamaz; muhasebeniz için ham özettir.</t>
  </si>
  <si>
    <t>Giriş Çıkış Kaydı</t>
  </si>
  <si>
    <t>Her satır bir çalışanın bir günüdür. Föydeki saatleri ss:dd biçiminde yazın; gece geçen vardiyada satırı girişin yapıldığı tarihe yazın. Gri sütunlar kendiliğinden hesaplanır; "Planlanan giriş"i o gün için elle değiştirebilirsiniz.</t>
  </si>
  <si>
    <t>"Özet" sayfasından değiştirin.</t>
  </si>
  <si>
    <t>Aylık Giriş Çıkış Özeti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</si>
</sst>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6" formatCode="0.0"/>
  </numFmts>
  <fonts count="19" x14ac:knownFonts="1">
    <font>
      <sz val="11"/>
      <color theme="1"/>
      <name val="Calibri"/>
      <family val="2"/>
      <scheme val="minor"/>
    </font>
    <font>
      <b/>
      <sz val="18"/>
      <color rgb="FF1D1D1B"/>
      <name val="Calibri"/>
      <family val="2"/>
    </font>
    <font>
      <sz val="11"/>
      <color rgb="FF1D1D1B"/>
      <name val="Calibri"/>
      <family val="2"/>
    </font>
    <font>
      <b/>
      <sz val="11"/>
      <color rgb="FFFFFFFF"/>
      <name val="Calibri"/>
      <family val="2"/>
    </font>
    <font>
      <b/>
      <sz val="11"/>
      <color rgb="FF00A7B5"/>
      <name val="Calibri"/>
      <family val="2"/>
    </font>
    <font>
      <sz val="11"/>
      <name val="Calibri"/>
      <family val="2"/>
    </font>
    <font>
      <sz val="10"/>
      <name val="Calibri"/>
      <family val="2"/>
    </font>
    <font>
      <u/>
      <sz val="10"/>
      <color rgb="FF00A7B5"/>
      <name val="Calibri"/>
      <family val="2"/>
    </font>
    <font>
      <i/>
      <sz val="9"/>
      <color rgb="FF555555"/>
      <name val="Calibri"/>
      <family val="2"/>
    </font>
    <font>
      <b/>
      <u/>
      <sz val="12"/>
      <color rgb="FF00A7B5"/>
      <name val="Calibri"/>
      <family val="2"/>
    </font>
    <font>
      <b/>
      <sz val="15"/>
      <color rgb="FF1D1D1B"/>
      <name val="Calibri"/>
      <family val="2"/>
    </font>
    <font>
      <b/>
      <sz val="10"/>
      <color rgb="FFFFFFFF"/>
      <name val="Calibri"/>
      <family val="2"/>
    </font>
    <font>
      <sz val="9"/>
      <color rgb="FF777777"/>
      <name val="Calibri"/>
      <family val="2"/>
    </font>
    <font>
      <b/>
      <u/>
      <sz val="11"/>
      <color rgb="FF00A7B5"/>
      <name val="Calibri"/>
      <family val="2"/>
    </font>
    <font>
      <b/>
      <sz val="10"/>
      <color rgb="FF083B43"/>
      <name val="Calibri"/>
      <family val="2"/>
    </font>
    <font>
      <b/>
      <sz val="11"/>
      <name val="Calibri"/>
      <family val="2"/>
    </font>
    <font>
      <sz val="10"/>
      <color rgb="FF1D1D1B"/>
      <name val="Calibri"/>
      <family val="2"/>
    </font>
    <font>
      <b/>
      <sz val="10"/>
      <color rgb="FF00A7B5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A7B5"/>
      </patternFill>
    </fill>
    <fill>
      <patternFill patternType="solid">
        <fgColor rgb="FFE9F4F4"/>
      </patternFill>
    </fill>
    <fill>
      <patternFill patternType="solid">
        <fgColor rgb="FFF5F5F5"/>
      </patternFill>
    </fill>
  </fills>
  <borders count="6">
    <border>
      <left/>
      <right/>
      <top/>
      <bottom/>
      <diagonal/>
    </border>
    <border>
      <left style="thin">
        <color rgb="FFD0D7D9"/>
      </left>
      <right style="thin">
        <color rgb="FFD0D7D9"/>
      </right>
      <top style="thin">
        <color rgb="FFD0D7D9"/>
      </top>
      <bottom style="thin">
        <color rgb="FFD0D7D9"/>
      </bottom>
      <diagonal/>
    </border>
    <border>
      <left/>
      <right/>
      <top style="thin">
        <color rgb="FFD0D7D9"/>
      </top>
      <bottom style="thin">
        <color rgb="FFD0D7D9"/>
      </bottom>
      <diagonal/>
    </border>
    <border>
      <left/>
      <right style="thin">
        <color rgb="FFD0D7D9"/>
      </right>
      <top style="thin">
        <color rgb="FFD0D7D9"/>
      </top>
      <bottom style="thin">
        <color rgb="FFD0D7D9"/>
      </bottom>
      <diagonal/>
    </border>
    <border>
      <left/>
      <right/>
      <top/>
      <bottom style="thin">
        <color rgb="FF555555"/>
      </bottom>
      <diagonal/>
    </border>
    <border>
      <left/>
      <right/>
      <top/>
      <bottom style="thin">
        <color rgb="FF555555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4" xfId="0" applyBorder="1"/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20" fontId="6" fillId="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13" fillId="0" borderId="0" xfId="0" applyFont="1"/>
    <xf numFmtId="0" fontId="10" fillId="0" borderId="0" xfId="0" applyFont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vertical="center"/>
    </xf>
    <xf numFmtId="0" fontId="0" fillId="0" borderId="4" xfId="0" applyBorder="1"/>
    <xf numFmtId="0" fontId="0" fillId="0" borderId="5" xfId="0" applyBorder="1"/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0" fontId="17" fillId="0" borderId="0" xfId="0" applyFont="1"/>
  </cellXfs>
  <cellStyles count="1">
    <cellStyle name="Normal" xfId="0" builtinId="0"/>
  </cellStyles>
  <dxfs count="26">
    <dxf>
      <fill>
        <patternFill patternType="solid">
          <fgColor rgb="FFD5F0F2"/>
          <bgColor rgb="FFD5F0F2"/>
        </patternFill>
      </fill>
    </dxf>
    <dxf>
      <font>
        <b/>
        <color rgb="FF9C3D00"/>
      </font>
      <fill>
        <patternFill patternType="solid">
          <fgColor rgb="FFF8CBAD"/>
          <bgColor rgb="FFF8CBAD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b/>
        <color rgb="FF9C3D00"/>
      </font>
      <fill>
        <patternFill patternType="solid">
          <fgColor rgb="FFF8CBAD"/>
          <bgColor rgb="FFF8CBAD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color rgb="FF083B43"/>
      </font>
      <fill>
        <patternFill patternType="solid">
          <fgColor rgb="FFD5F0F2"/>
          <bgColor rgb="FFD5F0F2"/>
        </patternFill>
      </fill>
    </dxf>
    <dxf>
      <font>
        <b/>
        <color rgb="FF9C3D00"/>
      </font>
      <fill>
        <patternFill patternType="solid">
          <fgColor rgb="FFF8CBAD"/>
          <bgColor rgb="FFF8CBAD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b/>
        <color rgb="FF9C3D00"/>
      </font>
      <fill>
        <patternFill patternType="solid">
          <fgColor rgb="FFF8CBAD"/>
          <bgColor rgb="FFF8CBA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5F0F2"/>
          <bgColor rgb="FFD5F0F2"/>
        </patternFill>
      </fill>
    </dxf>
    <dxf>
      <font>
        <b/>
        <color rgb="FF9C3D00"/>
      </font>
      <fill>
        <patternFill patternType="solid">
          <fgColor rgb="FFF8CBAD"/>
          <bgColor rgb="FFF8CBAD"/>
        </patternFill>
      </fill>
    </dxf>
    <dxf>
      <fill>
        <patternFill patternType="solid">
          <fgColor rgb="FF083B43"/>
          <bgColor rgb="FF083B43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b/>
        <color rgb="FF9C3D00"/>
      </font>
      <fill>
        <patternFill patternType="solid">
          <fgColor rgb="FFF8CBAD"/>
          <bgColor rgb="FFF8CBAD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color rgb="FF083B43"/>
      </font>
      <fill>
        <patternFill patternType="solid">
          <fgColor rgb="FFD5F0F2"/>
          <bgColor rgb="FFD5F0F2"/>
        </patternFill>
      </fill>
    </dxf>
    <dxf>
      <font>
        <b/>
        <color rgb="FF9C3D00"/>
      </font>
      <fill>
        <patternFill patternType="solid">
          <fgColor rgb="FFF8CBAD"/>
          <bgColor rgb="FFF8CBAD"/>
        </patternFill>
      </fill>
    </dxf>
    <dxf>
      <font>
        <b/>
        <color rgb="FF9C3D00"/>
      </font>
      <fill>
        <patternFill patternType="solid">
          <fgColor rgb="FFFCE4D6"/>
          <bgColor rgb="FFFCE4D6"/>
        </patternFill>
      </fill>
    </dxf>
    <dxf>
      <font>
        <b/>
        <color rgb="FF8B1A1A"/>
      </font>
      <fill>
        <patternFill patternType="solid">
          <fgColor rgb="FFF8D7DA"/>
          <bgColor rgb="FFF8D7DA"/>
        </patternFill>
      </fill>
    </dxf>
    <dxf>
      <font>
        <b/>
        <color rgb="FF9C3D00"/>
      </font>
      <fill>
        <patternFill patternType="solid">
          <fgColor rgb="FFF8CBAD"/>
          <bgColor rgb="FFF8CBA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EDEDED"/>
          <bgColor rgb="FFEDEDE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66850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5400" cy="285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ur-work.com/tr/cozumler/personel-devam?utm_source=blog&amp;utm_medium=referral&amp;utm_campaign=2026-11_giris-cikis-cizelgesi&amp;utm_content=excel-giris-cikis" TargetMode="External"/><Relationship Id="rId1" Type="http://schemas.openxmlformats.org/officeDocument/2006/relationships/hyperlink" Target="https://www.ur-work.com/tr/blog/personel-giris-cikis-cizelgesi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ur-work.com/tr/cozumler/personel-devam?utm_source=blog&amp;utm_medium=referral&amp;utm_campaign=2026-11_giris-cikis-cizelgesi&amp;utm_content=excel-giris-ciki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ur-work.com/tr/cozumler/personel-devam?utm_source=blog&amp;utm_medium=referral&amp;utm_campaign=2026-11_giris-cikis-cizelgesi&amp;utm_content=excel-giris-ciki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ur-work.com/tr/cozumler/personel-devam?utm_source=blog&amp;utm_medium=referral&amp;utm_campaign=2026-11_giris-cikis-cizelgesi&amp;utm_content=excel-giris-ciki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ur-work.com/tr/cozumler/personel-devam?utm_source=blog&amp;utm_medium=referral&amp;utm_campaign=2026-11_giris-cikis-cizelgesi&amp;utm_content=excel-giris-ciki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ur-work.com/tr/cozumler/personel-devam?utm_source=blog&amp;utm_medium=referral&amp;utm_campaign=2026-11_giris-cikis-cizelgesi&amp;utm_content=excel-giris-ciki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ur-work.com/tr/cozumler/personel-devam?utm_source=blog&amp;utm_medium=referral&amp;utm_campaign=2026-11_giris-cikis-cizelgesi&amp;utm_content=excel-giris-cikis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www.ur-work.com/tr/cozumler/personel-devam?utm_source=blog&amp;utm_medium=referral&amp;utm_campaign=2026-11_giris-cikis-cizelgesi&amp;utm_content=excel-giris-cik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showGridLines="0" tabSelected="1" workbookViewId="0"/>
  </sheetViews>
  <sheetFormatPr baseColWidth="10" defaultColWidth="8.83203125" defaultRowHeight="15" x14ac:dyDescent="0.2"/>
  <cols>
    <col min="1" max="1" width="4" customWidth="1"/>
    <col min="2" max="2" width="100" customWidth="1"/>
  </cols>
  <sheetData>
    <row r="1" spans="1:2" ht="40" customHeight="1" x14ac:dyDescent="0.2"/>
    <row r="3" spans="1:2" ht="24" x14ac:dyDescent="0.3">
      <c r="B3" s="1" t="s">
        <v>0</v>
      </c>
    </row>
    <row r="4" spans="1:2" ht="32" customHeight="1" x14ac:dyDescent="0.2">
      <c r="B4" s="2" t="s">
        <v>1</v>
      </c>
    </row>
    <row r="6" spans="1:2" x14ac:dyDescent="0.2">
      <c r="B6" s="3" t="s">
        <v>2</v>
      </c>
    </row>
    <row r="7" spans="1:2" ht="30" customHeight="1" x14ac:dyDescent="0.2">
      <c r="A7" s="4">
        <v>1</v>
      </c>
      <c r="B7" s="5" t="s">
        <v>3</v>
      </c>
    </row>
    <row r="8" spans="1:2" ht="30" customHeight="1" x14ac:dyDescent="0.2">
      <c r="A8" s="4">
        <v>2</v>
      </c>
      <c r="B8" s="5" t="s">
        <v>4</v>
      </c>
    </row>
    <row r="9" spans="1:2" ht="18" customHeight="1" x14ac:dyDescent="0.2">
      <c r="A9" s="4">
        <v>3</v>
      </c>
      <c r="B9" s="5" t="s">
        <v>5</v>
      </c>
    </row>
    <row r="10" spans="1:2" ht="18" customHeight="1" x14ac:dyDescent="0.2">
      <c r="A10" s="4">
        <v>4</v>
      </c>
      <c r="B10" s="5" t="s">
        <v>6</v>
      </c>
    </row>
    <row r="11" spans="1:2" ht="30" customHeight="1" x14ac:dyDescent="0.2">
      <c r="A11" s="4">
        <v>5</v>
      </c>
      <c r="B11" s="5" t="s">
        <v>7</v>
      </c>
    </row>
    <row r="12" spans="1:2" ht="30" customHeight="1" x14ac:dyDescent="0.2">
      <c r="A12" s="4">
        <v>6</v>
      </c>
      <c r="B12" s="5" t="s">
        <v>8</v>
      </c>
    </row>
    <row r="13" spans="1:2" ht="30" customHeight="1" x14ac:dyDescent="0.2">
      <c r="A13" s="4">
        <v>7</v>
      </c>
      <c r="B13" s="5" t="s">
        <v>9</v>
      </c>
    </row>
    <row r="15" spans="1:2" x14ac:dyDescent="0.2">
      <c r="B15" s="3" t="s">
        <v>10</v>
      </c>
    </row>
    <row r="16" spans="1:2" ht="16" customHeight="1" x14ac:dyDescent="0.2">
      <c r="B16" s="6" t="s">
        <v>11</v>
      </c>
    </row>
    <row r="17" spans="2:2" ht="16" customHeight="1" x14ac:dyDescent="0.2">
      <c r="B17" s="6" t="s">
        <v>12</v>
      </c>
    </row>
    <row r="18" spans="2:2" ht="28" customHeight="1" x14ac:dyDescent="0.2">
      <c r="B18" s="6" t="s">
        <v>13</v>
      </c>
    </row>
    <row r="20" spans="2:2" x14ac:dyDescent="0.2">
      <c r="B20" s="3" t="s">
        <v>14</v>
      </c>
    </row>
    <row r="21" spans="2:2" ht="16" customHeight="1" x14ac:dyDescent="0.2">
      <c r="B21" s="6" t="s">
        <v>15</v>
      </c>
    </row>
    <row r="22" spans="2:2" ht="16" customHeight="1" x14ac:dyDescent="0.2">
      <c r="B22" s="6" t="s">
        <v>16</v>
      </c>
    </row>
    <row r="24" spans="2:2" x14ac:dyDescent="0.2">
      <c r="B24" s="3" t="s">
        <v>17</v>
      </c>
    </row>
    <row r="25" spans="2:2" ht="28" customHeight="1" x14ac:dyDescent="0.2">
      <c r="B25" s="6" t="s">
        <v>18</v>
      </c>
    </row>
    <row r="26" spans="2:2" ht="16" customHeight="1" x14ac:dyDescent="0.2">
      <c r="B26" s="6" t="s">
        <v>19</v>
      </c>
    </row>
    <row r="27" spans="2:2" ht="28" customHeight="1" x14ac:dyDescent="0.2">
      <c r="B27" s="6" t="s">
        <v>20</v>
      </c>
    </row>
    <row r="28" spans="2:2" ht="28" customHeight="1" x14ac:dyDescent="0.2">
      <c r="B28" s="6" t="s">
        <v>21</v>
      </c>
    </row>
    <row r="29" spans="2:2" ht="28" customHeight="1" x14ac:dyDescent="0.2">
      <c r="B29" s="6" t="s">
        <v>22</v>
      </c>
    </row>
    <row r="31" spans="2:2" x14ac:dyDescent="0.2">
      <c r="B31" s="7" t="s">
        <v>23</v>
      </c>
    </row>
    <row r="32" spans="2:2" x14ac:dyDescent="0.2">
      <c r="B32" s="8" t="s">
        <v>24</v>
      </c>
    </row>
    <row r="34" spans="2:2" ht="16" x14ac:dyDescent="0.2">
      <c r="B34" s="9" t="s">
        <v>25</v>
      </c>
    </row>
  </sheetData>
  <hyperlinks>
    <hyperlink ref="B31" r:id="rId1" xr:uid="{00000000-0004-0000-0000-000000000000}"/>
    <hyperlink ref="B34" r:id="rId2" xr:uid="{00000000-0004-0000-0000-000001000000}"/>
  </hyperlinks>
  <printOptions horizontalCentered="1"/>
  <pageMargins left="0.3" right="0.3" top="0.4" bottom="0.4" header="0.5" footer="0.5"/>
  <pageSetup paperSize="9" scale="80" fitToHeight="0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8"/>
  <sheetViews>
    <sheetView showGridLines="0" workbookViewId="0">
      <pane ySplit="4" topLeftCell="A5" activePane="bottomLeft" state="frozen"/>
      <selection pane="bottomLeft"/>
    </sheetView>
  </sheetViews>
  <sheetFormatPr baseColWidth="10" defaultColWidth="8.83203125" defaultRowHeight="15" x14ac:dyDescent="0.2"/>
  <cols>
    <col min="1" max="1" width="6" customWidth="1"/>
    <col min="2" max="2" width="26" customWidth="1"/>
    <col min="3" max="4" width="18" customWidth="1"/>
    <col min="5" max="6" width="14" customWidth="1"/>
  </cols>
  <sheetData>
    <row r="1" spans="1:6" ht="34" customHeight="1" x14ac:dyDescent="0.2">
      <c r="C1" s="36" t="s">
        <v>26</v>
      </c>
      <c r="D1" s="34"/>
      <c r="E1" s="34"/>
      <c r="F1" s="34"/>
    </row>
    <row r="2" spans="1:6" ht="30" customHeight="1" x14ac:dyDescent="0.2">
      <c r="A2" s="33" t="s">
        <v>27</v>
      </c>
      <c r="B2" s="34"/>
      <c r="C2" s="34"/>
      <c r="D2" s="34"/>
      <c r="E2" s="34"/>
      <c r="F2" s="34"/>
    </row>
    <row r="4" spans="1:6" ht="22" customHeight="1" x14ac:dyDescent="0.2">
      <c r="A4" s="10" t="s">
        <v>28</v>
      </c>
      <c r="B4" s="10" t="s">
        <v>29</v>
      </c>
      <c r="C4" s="10" t="s">
        <v>30</v>
      </c>
      <c r="D4" s="10" t="s">
        <v>31</v>
      </c>
      <c r="E4" s="10" t="s">
        <v>32</v>
      </c>
      <c r="F4" s="10" t="s">
        <v>33</v>
      </c>
    </row>
    <row r="5" spans="1:6" ht="18" customHeight="1" x14ac:dyDescent="0.2">
      <c r="A5" s="11">
        <v>1</v>
      </c>
      <c r="B5" s="12"/>
      <c r="C5" s="12"/>
      <c r="D5" s="12"/>
      <c r="E5" s="13"/>
      <c r="F5" s="13"/>
    </row>
    <row r="6" spans="1:6" ht="18" customHeight="1" x14ac:dyDescent="0.2">
      <c r="A6" s="11">
        <v>2</v>
      </c>
      <c r="B6" s="12"/>
      <c r="C6" s="12"/>
      <c r="D6" s="12"/>
      <c r="E6" s="13"/>
      <c r="F6" s="13"/>
    </row>
    <row r="7" spans="1:6" ht="18" customHeight="1" x14ac:dyDescent="0.2">
      <c r="A7" s="11">
        <v>3</v>
      </c>
      <c r="B7" s="12"/>
      <c r="C7" s="12"/>
      <c r="D7" s="12"/>
      <c r="E7" s="13"/>
      <c r="F7" s="13"/>
    </row>
    <row r="8" spans="1:6" ht="18" customHeight="1" x14ac:dyDescent="0.2">
      <c r="A8" s="11">
        <v>4</v>
      </c>
      <c r="B8" s="12"/>
      <c r="C8" s="12"/>
      <c r="D8" s="12"/>
      <c r="E8" s="13"/>
      <c r="F8" s="13"/>
    </row>
    <row r="9" spans="1:6" ht="18" customHeight="1" x14ac:dyDescent="0.2">
      <c r="A9" s="11">
        <v>5</v>
      </c>
      <c r="B9" s="12"/>
      <c r="C9" s="12"/>
      <c r="D9" s="12"/>
      <c r="E9" s="13"/>
      <c r="F9" s="13"/>
    </row>
    <row r="10" spans="1:6" ht="18" customHeight="1" x14ac:dyDescent="0.2">
      <c r="A10" s="11">
        <v>6</v>
      </c>
      <c r="B10" s="12"/>
      <c r="C10" s="12"/>
      <c r="D10" s="12"/>
      <c r="E10" s="13"/>
      <c r="F10" s="13"/>
    </row>
    <row r="11" spans="1:6" ht="18" customHeight="1" x14ac:dyDescent="0.2">
      <c r="A11" s="11">
        <v>7</v>
      </c>
      <c r="B11" s="12"/>
      <c r="C11" s="12"/>
      <c r="D11" s="12"/>
      <c r="E11" s="13"/>
      <c r="F11" s="13"/>
    </row>
    <row r="12" spans="1:6" ht="18" customHeight="1" x14ac:dyDescent="0.2">
      <c r="A12" s="11">
        <v>8</v>
      </c>
      <c r="B12" s="12"/>
      <c r="C12" s="12"/>
      <c r="D12" s="12"/>
      <c r="E12" s="13"/>
      <c r="F12" s="13"/>
    </row>
    <row r="13" spans="1:6" ht="18" customHeight="1" x14ac:dyDescent="0.2">
      <c r="A13" s="11">
        <v>9</v>
      </c>
      <c r="B13" s="12"/>
      <c r="C13" s="12"/>
      <c r="D13" s="12"/>
      <c r="E13" s="13"/>
      <c r="F13" s="13"/>
    </row>
    <row r="14" spans="1:6" ht="18" customHeight="1" x14ac:dyDescent="0.2">
      <c r="A14" s="11">
        <v>10</v>
      </c>
      <c r="B14" s="12"/>
      <c r="C14" s="12"/>
      <c r="D14" s="12"/>
      <c r="E14" s="13"/>
      <c r="F14" s="13"/>
    </row>
    <row r="15" spans="1:6" ht="18" customHeight="1" x14ac:dyDescent="0.2">
      <c r="A15" s="11">
        <v>11</v>
      </c>
      <c r="B15" s="12"/>
      <c r="C15" s="12"/>
      <c r="D15" s="12"/>
      <c r="E15" s="13"/>
      <c r="F15" s="13"/>
    </row>
    <row r="16" spans="1:6" ht="18" customHeight="1" x14ac:dyDescent="0.2">
      <c r="A16" s="11">
        <v>12</v>
      </c>
      <c r="B16" s="12"/>
      <c r="C16" s="12"/>
      <c r="D16" s="12"/>
      <c r="E16" s="13"/>
      <c r="F16" s="13"/>
    </row>
    <row r="17" spans="1:6" ht="18" customHeight="1" x14ac:dyDescent="0.2">
      <c r="A17" s="11">
        <v>13</v>
      </c>
      <c r="B17" s="12"/>
      <c r="C17" s="12"/>
      <c r="D17" s="12"/>
      <c r="E17" s="13"/>
      <c r="F17" s="13"/>
    </row>
    <row r="18" spans="1:6" ht="18" customHeight="1" x14ac:dyDescent="0.2">
      <c r="A18" s="11">
        <v>14</v>
      </c>
      <c r="B18" s="12"/>
      <c r="C18" s="12"/>
      <c r="D18" s="12"/>
      <c r="E18" s="13"/>
      <c r="F18" s="13"/>
    </row>
    <row r="19" spans="1:6" ht="18" customHeight="1" x14ac:dyDescent="0.2">
      <c r="A19" s="11">
        <v>15</v>
      </c>
      <c r="B19" s="12"/>
      <c r="C19" s="12"/>
      <c r="D19" s="12"/>
      <c r="E19" s="13"/>
      <c r="F19" s="13"/>
    </row>
    <row r="20" spans="1:6" ht="18" customHeight="1" x14ac:dyDescent="0.2">
      <c r="A20" s="11">
        <v>16</v>
      </c>
      <c r="B20" s="12"/>
      <c r="C20" s="12"/>
      <c r="D20" s="12"/>
      <c r="E20" s="13"/>
      <c r="F20" s="13"/>
    </row>
    <row r="21" spans="1:6" ht="18" customHeight="1" x14ac:dyDescent="0.2">
      <c r="A21" s="11">
        <v>17</v>
      </c>
      <c r="B21" s="12"/>
      <c r="C21" s="12"/>
      <c r="D21" s="12"/>
      <c r="E21" s="13"/>
      <c r="F21" s="13"/>
    </row>
    <row r="22" spans="1:6" ht="18" customHeight="1" x14ac:dyDescent="0.2">
      <c r="A22" s="11">
        <v>18</v>
      </c>
      <c r="B22" s="12"/>
      <c r="C22" s="12"/>
      <c r="D22" s="12"/>
      <c r="E22" s="13"/>
      <c r="F22" s="13"/>
    </row>
    <row r="23" spans="1:6" ht="18" customHeight="1" x14ac:dyDescent="0.2">
      <c r="A23" s="11">
        <v>19</v>
      </c>
      <c r="B23" s="12"/>
      <c r="C23" s="12"/>
      <c r="D23" s="12"/>
      <c r="E23" s="13"/>
      <c r="F23" s="13"/>
    </row>
    <row r="24" spans="1:6" ht="18" customHeight="1" x14ac:dyDescent="0.2">
      <c r="A24" s="11">
        <v>20</v>
      </c>
      <c r="B24" s="12"/>
      <c r="C24" s="12"/>
      <c r="D24" s="12"/>
      <c r="E24" s="13"/>
      <c r="F24" s="13"/>
    </row>
    <row r="25" spans="1:6" ht="18" customHeight="1" x14ac:dyDescent="0.2">
      <c r="A25" s="11">
        <v>21</v>
      </c>
      <c r="B25" s="12"/>
      <c r="C25" s="12"/>
      <c r="D25" s="12"/>
      <c r="E25" s="13"/>
      <c r="F25" s="13"/>
    </row>
    <row r="26" spans="1:6" ht="18" customHeight="1" x14ac:dyDescent="0.2">
      <c r="A26" s="11">
        <v>22</v>
      </c>
      <c r="B26" s="12"/>
      <c r="C26" s="12"/>
      <c r="D26" s="12"/>
      <c r="E26" s="13"/>
      <c r="F26" s="13"/>
    </row>
    <row r="27" spans="1:6" ht="18" customHeight="1" x14ac:dyDescent="0.2">
      <c r="A27" s="11">
        <v>23</v>
      </c>
      <c r="B27" s="12"/>
      <c r="C27" s="12"/>
      <c r="D27" s="12"/>
      <c r="E27" s="13"/>
      <c r="F27" s="13"/>
    </row>
    <row r="28" spans="1:6" ht="18" customHeight="1" x14ac:dyDescent="0.2">
      <c r="A28" s="11">
        <v>24</v>
      </c>
      <c r="B28" s="12"/>
      <c r="C28" s="12"/>
      <c r="D28" s="12"/>
      <c r="E28" s="13"/>
      <c r="F28" s="13"/>
    </row>
    <row r="29" spans="1:6" ht="18" customHeight="1" x14ac:dyDescent="0.2">
      <c r="A29" s="11">
        <v>25</v>
      </c>
      <c r="B29" s="12"/>
      <c r="C29" s="12"/>
      <c r="D29" s="12"/>
      <c r="E29" s="13"/>
      <c r="F29" s="13"/>
    </row>
    <row r="30" spans="1:6" ht="18" customHeight="1" x14ac:dyDescent="0.2">
      <c r="A30" s="11">
        <v>26</v>
      </c>
      <c r="B30" s="12"/>
      <c r="C30" s="12"/>
      <c r="D30" s="12"/>
      <c r="E30" s="13"/>
      <c r="F30" s="13"/>
    </row>
    <row r="31" spans="1:6" ht="18" customHeight="1" x14ac:dyDescent="0.2">
      <c r="A31" s="11">
        <v>27</v>
      </c>
      <c r="B31" s="12"/>
      <c r="C31" s="12"/>
      <c r="D31" s="12"/>
      <c r="E31" s="13"/>
      <c r="F31" s="13"/>
    </row>
    <row r="32" spans="1:6" ht="18" customHeight="1" x14ac:dyDescent="0.2">
      <c r="A32" s="11">
        <v>28</v>
      </c>
      <c r="B32" s="12"/>
      <c r="C32" s="12"/>
      <c r="D32" s="12"/>
      <c r="E32" s="13"/>
      <c r="F32" s="13"/>
    </row>
    <row r="33" spans="1:6" ht="18" customHeight="1" x14ac:dyDescent="0.2">
      <c r="A33" s="11">
        <v>29</v>
      </c>
      <c r="B33" s="12"/>
      <c r="C33" s="12"/>
      <c r="D33" s="12"/>
      <c r="E33" s="13"/>
      <c r="F33" s="13"/>
    </row>
    <row r="34" spans="1:6" ht="18" customHeight="1" x14ac:dyDescent="0.2">
      <c r="A34" s="11">
        <v>30</v>
      </c>
      <c r="B34" s="12"/>
      <c r="C34" s="12"/>
      <c r="D34" s="12"/>
      <c r="E34" s="13"/>
      <c r="F34" s="13"/>
    </row>
    <row r="36" spans="1:6" ht="30" customHeight="1" x14ac:dyDescent="0.2">
      <c r="A36" s="33" t="s">
        <v>34</v>
      </c>
      <c r="B36" s="34"/>
      <c r="C36" s="34"/>
      <c r="D36" s="34"/>
      <c r="E36" s="34"/>
      <c r="F36" s="34"/>
    </row>
    <row r="38" spans="1:6" x14ac:dyDescent="0.2">
      <c r="A38" s="35" t="s">
        <v>35</v>
      </c>
      <c r="B38" s="34"/>
      <c r="C38" s="34"/>
      <c r="D38" s="34"/>
      <c r="E38" s="34"/>
      <c r="F38" s="34"/>
    </row>
  </sheetData>
  <mergeCells count="4">
    <mergeCell ref="A36:F36"/>
    <mergeCell ref="A2:F2"/>
    <mergeCell ref="A38:F38"/>
    <mergeCell ref="C1:F1"/>
  </mergeCells>
  <dataValidations count="1">
    <dataValidation type="time" allowBlank="1" showErrorMessage="1" errorTitle="Saat" error="Saati ss:dd biçiminde yazın (ör. 07:00 ya da 23:30)." sqref="E5:F34" xr:uid="{00000000-0002-0000-0100-000000000000}">
      <formula1>0</formula1>
      <formula2>0.999305555555556</formula2>
    </dataValidation>
  </dataValidations>
  <hyperlinks>
    <hyperlink ref="A38" r:id="rId1" xr:uid="{00000000-0004-0000-0100-000000000000}"/>
  </hyperlinks>
  <printOptions horizontalCentered="1"/>
  <pageMargins left="0.3" right="0.3" top="0.4" bottom="0.4" header="0.5" footer="0.5"/>
  <pageSetup paperSize="9" fitToHeight="0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4" customWidth="1"/>
    <col min="3" max="3" width="14" customWidth="1"/>
    <col min="4" max="4" width="10" customWidth="1"/>
    <col min="5" max="5" width="15" customWidth="1"/>
    <col min="6" max="6" width="10" customWidth="1"/>
    <col min="7" max="7" width="15" customWidth="1"/>
    <col min="8" max="8" width="20" customWidth="1"/>
  </cols>
  <sheetData>
    <row r="1" spans="1:8" ht="34" customHeight="1" x14ac:dyDescent="0.2">
      <c r="C1" s="36" t="s">
        <v>36</v>
      </c>
      <c r="D1" s="34"/>
      <c r="E1" s="34"/>
      <c r="F1" s="34"/>
      <c r="G1" s="34"/>
      <c r="H1" s="34"/>
    </row>
    <row r="2" spans="1:8" ht="22" customHeight="1" x14ac:dyDescent="0.2">
      <c r="A2" s="40" t="s">
        <v>37</v>
      </c>
      <c r="B2" s="34"/>
      <c r="C2" s="37"/>
      <c r="D2" s="38"/>
      <c r="E2" s="38"/>
      <c r="F2" s="38"/>
      <c r="G2" s="38"/>
      <c r="H2" s="39"/>
    </row>
    <row r="3" spans="1:8" ht="22" customHeight="1" x14ac:dyDescent="0.2">
      <c r="A3" s="40" t="s">
        <v>38</v>
      </c>
      <c r="B3" s="34"/>
      <c r="C3" s="16"/>
      <c r="D3" s="14" t="s">
        <v>39</v>
      </c>
      <c r="E3" s="43" t="str">
        <f>IF($C$3="","",CHOOSE(WEEKDAY($C$3,2),"Pazartesi","Salı","Çarşamba","Perşembe","Cuma","Cumartesi","Pazar"))</f>
        <v/>
      </c>
      <c r="F3" s="39"/>
      <c r="G3" s="33" t="s">
        <v>40</v>
      </c>
      <c r="H3" s="34"/>
    </row>
    <row r="5" spans="1:8" ht="24" customHeight="1" x14ac:dyDescent="0.2">
      <c r="A5" s="10" t="s">
        <v>28</v>
      </c>
      <c r="B5" s="10" t="s">
        <v>29</v>
      </c>
      <c r="C5" s="10" t="s">
        <v>30</v>
      </c>
      <c r="D5" s="10" t="s">
        <v>41</v>
      </c>
      <c r="E5" s="10" t="s">
        <v>42</v>
      </c>
      <c r="F5" s="10" t="s">
        <v>43</v>
      </c>
      <c r="G5" s="10" t="s">
        <v>42</v>
      </c>
      <c r="H5" s="10" t="s">
        <v>44</v>
      </c>
    </row>
    <row r="6" spans="1:8" ht="24" customHeight="1" x14ac:dyDescent="0.2">
      <c r="A6" s="11">
        <v>1</v>
      </c>
      <c r="B6" s="17" t="str">
        <f>IF(Çalışanlar!$B5="","",Çalışanlar!$B5)</f>
        <v/>
      </c>
      <c r="C6" s="17" t="str">
        <f>IF(Çalışanlar!$C5="","",Çalışanlar!$C5)</f>
        <v/>
      </c>
      <c r="D6" s="18"/>
      <c r="E6" s="18"/>
      <c r="F6" s="18"/>
      <c r="G6" s="18"/>
      <c r="H6" s="17"/>
    </row>
    <row r="7" spans="1:8" ht="24" customHeight="1" x14ac:dyDescent="0.2">
      <c r="A7" s="11">
        <v>2</v>
      </c>
      <c r="B7" s="17" t="str">
        <f>IF(Çalışanlar!$B6="","",Çalışanlar!$B6)</f>
        <v/>
      </c>
      <c r="C7" s="17" t="str">
        <f>IF(Çalışanlar!$C6="","",Çalışanlar!$C6)</f>
        <v/>
      </c>
      <c r="D7" s="18"/>
      <c r="E7" s="18"/>
      <c r="F7" s="18"/>
      <c r="G7" s="18"/>
      <c r="H7" s="17"/>
    </row>
    <row r="8" spans="1:8" ht="24" customHeight="1" x14ac:dyDescent="0.2">
      <c r="A8" s="11">
        <v>3</v>
      </c>
      <c r="B8" s="17" t="str">
        <f>IF(Çalışanlar!$B7="","",Çalışanlar!$B7)</f>
        <v/>
      </c>
      <c r="C8" s="17" t="str">
        <f>IF(Çalışanlar!$C7="","",Çalışanlar!$C7)</f>
        <v/>
      </c>
      <c r="D8" s="18"/>
      <c r="E8" s="18"/>
      <c r="F8" s="18"/>
      <c r="G8" s="18"/>
      <c r="H8" s="17"/>
    </row>
    <row r="9" spans="1:8" ht="24" customHeight="1" x14ac:dyDescent="0.2">
      <c r="A9" s="11">
        <v>4</v>
      </c>
      <c r="B9" s="17" t="str">
        <f>IF(Çalışanlar!$B8="","",Çalışanlar!$B8)</f>
        <v/>
      </c>
      <c r="C9" s="17" t="str">
        <f>IF(Çalışanlar!$C8="","",Çalışanlar!$C8)</f>
        <v/>
      </c>
      <c r="D9" s="18"/>
      <c r="E9" s="18"/>
      <c r="F9" s="18"/>
      <c r="G9" s="18"/>
      <c r="H9" s="17"/>
    </row>
    <row r="10" spans="1:8" ht="24" customHeight="1" x14ac:dyDescent="0.2">
      <c r="A10" s="11">
        <v>5</v>
      </c>
      <c r="B10" s="17" t="str">
        <f>IF(Çalışanlar!$B9="","",Çalışanlar!$B9)</f>
        <v/>
      </c>
      <c r="C10" s="17" t="str">
        <f>IF(Çalışanlar!$C9="","",Çalışanlar!$C9)</f>
        <v/>
      </c>
      <c r="D10" s="18"/>
      <c r="E10" s="18"/>
      <c r="F10" s="18"/>
      <c r="G10" s="18"/>
      <c r="H10" s="17"/>
    </row>
    <row r="11" spans="1:8" ht="24" customHeight="1" x14ac:dyDescent="0.2">
      <c r="A11" s="11">
        <v>6</v>
      </c>
      <c r="B11" s="17" t="str">
        <f>IF(Çalışanlar!$B10="","",Çalışanlar!$B10)</f>
        <v/>
      </c>
      <c r="C11" s="17" t="str">
        <f>IF(Çalışanlar!$C10="","",Çalışanlar!$C10)</f>
        <v/>
      </c>
      <c r="D11" s="18"/>
      <c r="E11" s="18"/>
      <c r="F11" s="18"/>
      <c r="G11" s="18"/>
      <c r="H11" s="17"/>
    </row>
    <row r="12" spans="1:8" ht="24" customHeight="1" x14ac:dyDescent="0.2">
      <c r="A12" s="11">
        <v>7</v>
      </c>
      <c r="B12" s="17" t="str">
        <f>IF(Çalışanlar!$B11="","",Çalışanlar!$B11)</f>
        <v/>
      </c>
      <c r="C12" s="17" t="str">
        <f>IF(Çalışanlar!$C11="","",Çalışanlar!$C11)</f>
        <v/>
      </c>
      <c r="D12" s="18"/>
      <c r="E12" s="18"/>
      <c r="F12" s="18"/>
      <c r="G12" s="18"/>
      <c r="H12" s="17"/>
    </row>
    <row r="13" spans="1:8" ht="24" customHeight="1" x14ac:dyDescent="0.2">
      <c r="A13" s="11">
        <v>8</v>
      </c>
      <c r="B13" s="17" t="str">
        <f>IF(Çalışanlar!$B12="","",Çalışanlar!$B12)</f>
        <v/>
      </c>
      <c r="C13" s="17" t="str">
        <f>IF(Çalışanlar!$C12="","",Çalışanlar!$C12)</f>
        <v/>
      </c>
      <c r="D13" s="18"/>
      <c r="E13" s="18"/>
      <c r="F13" s="18"/>
      <c r="G13" s="18"/>
      <c r="H13" s="17"/>
    </row>
    <row r="14" spans="1:8" ht="24" customHeight="1" x14ac:dyDescent="0.2">
      <c r="A14" s="11">
        <v>9</v>
      </c>
      <c r="B14" s="17" t="str">
        <f>IF(Çalışanlar!$B13="","",Çalışanlar!$B13)</f>
        <v/>
      </c>
      <c r="C14" s="17" t="str">
        <f>IF(Çalışanlar!$C13="","",Çalışanlar!$C13)</f>
        <v/>
      </c>
      <c r="D14" s="18"/>
      <c r="E14" s="18"/>
      <c r="F14" s="18"/>
      <c r="G14" s="18"/>
      <c r="H14" s="17"/>
    </row>
    <row r="15" spans="1:8" ht="24" customHeight="1" x14ac:dyDescent="0.2">
      <c r="A15" s="11">
        <v>10</v>
      </c>
      <c r="B15" s="17" t="str">
        <f>IF(Çalışanlar!$B14="","",Çalışanlar!$B14)</f>
        <v/>
      </c>
      <c r="C15" s="17" t="str">
        <f>IF(Çalışanlar!$C14="","",Çalışanlar!$C14)</f>
        <v/>
      </c>
      <c r="D15" s="18"/>
      <c r="E15" s="18"/>
      <c r="F15" s="18"/>
      <c r="G15" s="18"/>
      <c r="H15" s="17"/>
    </row>
    <row r="16" spans="1:8" ht="24" customHeight="1" x14ac:dyDescent="0.2">
      <c r="A16" s="11">
        <v>11</v>
      </c>
      <c r="B16" s="17" t="str">
        <f>IF(Çalışanlar!$B15="","",Çalışanlar!$B15)</f>
        <v/>
      </c>
      <c r="C16" s="17" t="str">
        <f>IF(Çalışanlar!$C15="","",Çalışanlar!$C15)</f>
        <v/>
      </c>
      <c r="D16" s="18"/>
      <c r="E16" s="18"/>
      <c r="F16" s="18"/>
      <c r="G16" s="18"/>
      <c r="H16" s="17"/>
    </row>
    <row r="17" spans="1:8" ht="24" customHeight="1" x14ac:dyDescent="0.2">
      <c r="A17" s="11">
        <v>12</v>
      </c>
      <c r="B17" s="17" t="str">
        <f>IF(Çalışanlar!$B16="","",Çalışanlar!$B16)</f>
        <v/>
      </c>
      <c r="C17" s="17" t="str">
        <f>IF(Çalışanlar!$C16="","",Çalışanlar!$C16)</f>
        <v/>
      </c>
      <c r="D17" s="18"/>
      <c r="E17" s="18"/>
      <c r="F17" s="18"/>
      <c r="G17" s="18"/>
      <c r="H17" s="17"/>
    </row>
    <row r="18" spans="1:8" ht="24" customHeight="1" x14ac:dyDescent="0.2">
      <c r="A18" s="11">
        <v>13</v>
      </c>
      <c r="B18" s="17" t="str">
        <f>IF(Çalışanlar!$B17="","",Çalışanlar!$B17)</f>
        <v/>
      </c>
      <c r="C18" s="17" t="str">
        <f>IF(Çalışanlar!$C17="","",Çalışanlar!$C17)</f>
        <v/>
      </c>
      <c r="D18" s="18"/>
      <c r="E18" s="18"/>
      <c r="F18" s="18"/>
      <c r="G18" s="18"/>
      <c r="H18" s="17"/>
    </row>
    <row r="19" spans="1:8" ht="24" customHeight="1" x14ac:dyDescent="0.2">
      <c r="A19" s="11">
        <v>14</v>
      </c>
      <c r="B19" s="17" t="str">
        <f>IF(Çalışanlar!$B18="","",Çalışanlar!$B18)</f>
        <v/>
      </c>
      <c r="C19" s="17" t="str">
        <f>IF(Çalışanlar!$C18="","",Çalışanlar!$C18)</f>
        <v/>
      </c>
      <c r="D19" s="18"/>
      <c r="E19" s="18"/>
      <c r="F19" s="18"/>
      <c r="G19" s="18"/>
      <c r="H19" s="17"/>
    </row>
    <row r="20" spans="1:8" ht="24" customHeight="1" x14ac:dyDescent="0.2">
      <c r="A20" s="11">
        <v>15</v>
      </c>
      <c r="B20" s="17" t="str">
        <f>IF(Çalışanlar!$B19="","",Çalışanlar!$B19)</f>
        <v/>
      </c>
      <c r="C20" s="17" t="str">
        <f>IF(Çalışanlar!$C19="","",Çalışanlar!$C19)</f>
        <v/>
      </c>
      <c r="D20" s="18"/>
      <c r="E20" s="18"/>
      <c r="F20" s="18"/>
      <c r="G20" s="18"/>
      <c r="H20" s="17"/>
    </row>
    <row r="21" spans="1:8" ht="24" customHeight="1" x14ac:dyDescent="0.2">
      <c r="A21" s="11">
        <v>16</v>
      </c>
      <c r="B21" s="17" t="str">
        <f>IF(Çalışanlar!$B20="","",Çalışanlar!$B20)</f>
        <v/>
      </c>
      <c r="C21" s="17" t="str">
        <f>IF(Çalışanlar!$C20="","",Çalışanlar!$C20)</f>
        <v/>
      </c>
      <c r="D21" s="18"/>
      <c r="E21" s="18"/>
      <c r="F21" s="18"/>
      <c r="G21" s="18"/>
      <c r="H21" s="17"/>
    </row>
    <row r="22" spans="1:8" ht="24" customHeight="1" x14ac:dyDescent="0.2">
      <c r="A22" s="11">
        <v>17</v>
      </c>
      <c r="B22" s="17" t="str">
        <f>IF(Çalışanlar!$B21="","",Çalışanlar!$B21)</f>
        <v/>
      </c>
      <c r="C22" s="17" t="str">
        <f>IF(Çalışanlar!$C21="","",Çalışanlar!$C21)</f>
        <v/>
      </c>
      <c r="D22" s="18"/>
      <c r="E22" s="18"/>
      <c r="F22" s="18"/>
      <c r="G22" s="18"/>
      <c r="H22" s="17"/>
    </row>
    <row r="23" spans="1:8" ht="24" customHeight="1" x14ac:dyDescent="0.2">
      <c r="A23" s="11">
        <v>18</v>
      </c>
      <c r="B23" s="17" t="str">
        <f>IF(Çalışanlar!$B22="","",Çalışanlar!$B22)</f>
        <v/>
      </c>
      <c r="C23" s="17" t="str">
        <f>IF(Çalışanlar!$C22="","",Çalışanlar!$C22)</f>
        <v/>
      </c>
      <c r="D23" s="18"/>
      <c r="E23" s="18"/>
      <c r="F23" s="18"/>
      <c r="G23" s="18"/>
      <c r="H23" s="17"/>
    </row>
    <row r="24" spans="1:8" ht="24" customHeight="1" x14ac:dyDescent="0.2">
      <c r="A24" s="11">
        <v>19</v>
      </c>
      <c r="B24" s="17" t="str">
        <f>IF(Çalışanlar!$B23="","",Çalışanlar!$B23)</f>
        <v/>
      </c>
      <c r="C24" s="17" t="str">
        <f>IF(Çalışanlar!$C23="","",Çalışanlar!$C23)</f>
        <v/>
      </c>
      <c r="D24" s="18"/>
      <c r="E24" s="18"/>
      <c r="F24" s="18"/>
      <c r="G24" s="18"/>
      <c r="H24" s="17"/>
    </row>
    <row r="25" spans="1:8" ht="24" customHeight="1" x14ac:dyDescent="0.2">
      <c r="A25" s="11">
        <v>20</v>
      </c>
      <c r="B25" s="17" t="str">
        <f>IF(Çalışanlar!$B24="","",Çalışanlar!$B24)</f>
        <v/>
      </c>
      <c r="C25" s="17" t="str">
        <f>IF(Çalışanlar!$C24="","",Çalışanlar!$C24)</f>
        <v/>
      </c>
      <c r="D25" s="18"/>
      <c r="E25" s="18"/>
      <c r="F25" s="18"/>
      <c r="G25" s="18"/>
      <c r="H25" s="17"/>
    </row>
    <row r="26" spans="1:8" ht="24" customHeight="1" x14ac:dyDescent="0.2">
      <c r="A26" s="11">
        <v>21</v>
      </c>
      <c r="B26" s="17" t="str">
        <f>IF(Çalışanlar!$B25="","",Çalışanlar!$B25)</f>
        <v/>
      </c>
      <c r="C26" s="17" t="str">
        <f>IF(Çalışanlar!$C25="","",Çalışanlar!$C25)</f>
        <v/>
      </c>
      <c r="D26" s="18"/>
      <c r="E26" s="18"/>
      <c r="F26" s="18"/>
      <c r="G26" s="18"/>
      <c r="H26" s="17"/>
    </row>
    <row r="27" spans="1:8" ht="24" customHeight="1" x14ac:dyDescent="0.2">
      <c r="A27" s="11">
        <v>22</v>
      </c>
      <c r="B27" s="17" t="str">
        <f>IF(Çalışanlar!$B26="","",Çalışanlar!$B26)</f>
        <v/>
      </c>
      <c r="C27" s="17" t="str">
        <f>IF(Çalışanlar!$C26="","",Çalışanlar!$C26)</f>
        <v/>
      </c>
      <c r="D27" s="18"/>
      <c r="E27" s="18"/>
      <c r="F27" s="18"/>
      <c r="G27" s="18"/>
      <c r="H27" s="17"/>
    </row>
    <row r="28" spans="1:8" ht="24" customHeight="1" x14ac:dyDescent="0.2">
      <c r="A28" s="11">
        <v>23</v>
      </c>
      <c r="B28" s="17" t="str">
        <f>IF(Çalışanlar!$B27="","",Çalışanlar!$B27)</f>
        <v/>
      </c>
      <c r="C28" s="17" t="str">
        <f>IF(Çalışanlar!$C27="","",Çalışanlar!$C27)</f>
        <v/>
      </c>
      <c r="D28" s="18"/>
      <c r="E28" s="18"/>
      <c r="F28" s="18"/>
      <c r="G28" s="18"/>
      <c r="H28" s="17"/>
    </row>
    <row r="29" spans="1:8" ht="24" customHeight="1" x14ac:dyDescent="0.2">
      <c r="A29" s="11">
        <v>24</v>
      </c>
      <c r="B29" s="17" t="str">
        <f>IF(Çalışanlar!$B28="","",Çalışanlar!$B28)</f>
        <v/>
      </c>
      <c r="C29" s="17" t="str">
        <f>IF(Çalışanlar!$C28="","",Çalışanlar!$C28)</f>
        <v/>
      </c>
      <c r="D29" s="18"/>
      <c r="E29" s="18"/>
      <c r="F29" s="18"/>
      <c r="G29" s="18"/>
      <c r="H29" s="17"/>
    </row>
    <row r="30" spans="1:8" ht="24" customHeight="1" x14ac:dyDescent="0.2">
      <c r="A30" s="11">
        <v>25</v>
      </c>
      <c r="B30" s="17" t="str">
        <f>IF(Çalışanlar!$B29="","",Çalışanlar!$B29)</f>
        <v/>
      </c>
      <c r="C30" s="17" t="str">
        <f>IF(Çalışanlar!$C29="","",Çalışanlar!$C29)</f>
        <v/>
      </c>
      <c r="D30" s="18"/>
      <c r="E30" s="18"/>
      <c r="F30" s="18"/>
      <c r="G30" s="18"/>
      <c r="H30" s="17"/>
    </row>
    <row r="32" spans="1:8" ht="26" customHeight="1" x14ac:dyDescent="0.2">
      <c r="A32" s="40" t="s">
        <v>45</v>
      </c>
      <c r="B32" s="34"/>
      <c r="C32" s="41"/>
      <c r="D32" s="42"/>
      <c r="E32" s="42"/>
      <c r="F32" s="14" t="s">
        <v>46</v>
      </c>
      <c r="G32" s="41"/>
      <c r="H32" s="42"/>
    </row>
    <row r="33" spans="1:8" ht="30" customHeight="1" x14ac:dyDescent="0.2">
      <c r="A33" s="33" t="s">
        <v>47</v>
      </c>
      <c r="B33" s="34"/>
      <c r="C33" s="34"/>
      <c r="D33" s="34"/>
      <c r="E33" s="34"/>
      <c r="F33" s="34"/>
      <c r="G33" s="34"/>
      <c r="H33" s="34"/>
    </row>
    <row r="35" spans="1:8" x14ac:dyDescent="0.2">
      <c r="A35" s="35" t="s">
        <v>35</v>
      </c>
      <c r="B35" s="34"/>
      <c r="C35" s="34"/>
      <c r="D35" s="34"/>
      <c r="E35" s="34"/>
      <c r="F35" s="34"/>
      <c r="G35" s="34"/>
      <c r="H35" s="34"/>
    </row>
  </sheetData>
  <mergeCells count="11">
    <mergeCell ref="C1:H1"/>
    <mergeCell ref="C2:H2"/>
    <mergeCell ref="A2:B2"/>
    <mergeCell ref="A35:H35"/>
    <mergeCell ref="G32:H32"/>
    <mergeCell ref="A32:B32"/>
    <mergeCell ref="A33:H33"/>
    <mergeCell ref="A3:B3"/>
    <mergeCell ref="G3:H3"/>
    <mergeCell ref="E3:F3"/>
    <mergeCell ref="C32:E32"/>
  </mergeCells>
  <dataValidations count="1">
    <dataValidation type="date" operator="greaterThan" allowBlank="1" showErrorMessage="1" error="Tarihi gg.aa.yyyy biçiminde yazın (ör. 02.11.2026)." sqref="C3" xr:uid="{00000000-0002-0000-0200-000000000000}">
      <formula1>1</formula1>
    </dataValidation>
  </dataValidations>
  <hyperlinks>
    <hyperlink ref="A35" r:id="rId1" xr:uid="{00000000-0004-0000-0200-000000000000}"/>
  </hyperlinks>
  <printOptions horizontalCentered="1"/>
  <pageMargins left="0.3" right="0.3" top="0.4" bottom="0.4" header="0.5" footer="0.5"/>
  <pageSetup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showGridLines="0" workbookViewId="0"/>
  </sheetViews>
  <sheetFormatPr baseColWidth="10" defaultColWidth="8.83203125" defaultRowHeight="15" x14ac:dyDescent="0.2"/>
  <cols>
    <col min="1" max="1" width="12" customWidth="1"/>
    <col min="2" max="2" width="11" customWidth="1"/>
    <col min="3" max="3" width="10" customWidth="1"/>
    <col min="4" max="4" width="17" customWidth="1"/>
    <col min="5" max="5" width="10" customWidth="1"/>
    <col min="6" max="6" width="17" customWidth="1"/>
    <col min="7" max="7" width="24" customWidth="1"/>
  </cols>
  <sheetData>
    <row r="1" spans="1:7" ht="34" customHeight="1" x14ac:dyDescent="0.2">
      <c r="C1" s="36" t="s">
        <v>48</v>
      </c>
      <c r="D1" s="34"/>
      <c r="E1" s="34"/>
      <c r="F1" s="34"/>
      <c r="G1" s="34"/>
    </row>
    <row r="2" spans="1:7" ht="22" customHeight="1" x14ac:dyDescent="0.2">
      <c r="A2" s="14" t="s">
        <v>49</v>
      </c>
      <c r="B2" s="37"/>
      <c r="C2" s="38"/>
      <c r="D2" s="39"/>
      <c r="E2" s="14" t="s">
        <v>50</v>
      </c>
      <c r="F2" s="44" t="str">
        <f>IF($B$2="","",IFERROR(IF(INDEX(Çalışanlar!$C$5:$C$34,MATCH($B$2,Çalışanlar!$B$5:$B$34,0))="","",INDEX(Çalışanlar!$C$5:$C$34,MATCH($B$2,Çalışanlar!$B$5:$B$34,0))),""))</f>
        <v/>
      </c>
      <c r="G2" s="34"/>
    </row>
    <row r="3" spans="1:7" ht="22" customHeight="1" x14ac:dyDescent="0.2">
      <c r="A3" s="14" t="s">
        <v>51</v>
      </c>
      <c r="B3" s="15">
        <v>11</v>
      </c>
      <c r="C3" s="14" t="s">
        <v>52</v>
      </c>
      <c r="D3" s="15">
        <v>2026</v>
      </c>
      <c r="E3" s="14" t="s">
        <v>53</v>
      </c>
      <c r="F3" s="44" t="str">
        <f>IF($B$2="","",IFERROR(IF(INDEX(Çalışanlar!$D$5:$D$34,MATCH($B$2,Çalışanlar!$B$5:$B$34,0))="","",INDEX(Çalışanlar!$D$5:$D$34,MATCH($B$2,Çalışanlar!$B$5:$B$34,0))),""))</f>
        <v/>
      </c>
      <c r="G3" s="34"/>
    </row>
    <row r="5" spans="1:7" ht="22" customHeight="1" x14ac:dyDescent="0.2">
      <c r="A5" s="10" t="s">
        <v>54</v>
      </c>
      <c r="B5" s="10" t="s">
        <v>55</v>
      </c>
      <c r="C5" s="10" t="s">
        <v>56</v>
      </c>
      <c r="D5" s="10" t="s">
        <v>42</v>
      </c>
      <c r="E5" s="10" t="s">
        <v>57</v>
      </c>
      <c r="F5" s="10" t="s">
        <v>42</v>
      </c>
      <c r="G5" s="10" t="s">
        <v>58</v>
      </c>
    </row>
    <row r="6" spans="1:7" ht="19" customHeight="1" x14ac:dyDescent="0.2">
      <c r="A6" s="20">
        <f>IF(1&lt;=DAY(DATE($D$3,$B$3+1,0)),DATE($D$3,$B$3,1),"")</f>
        <v>46327</v>
      </c>
      <c r="B6" s="21" t="str">
        <f t="shared" ref="B6:B36" si="0">IF($A6="","",CHOOSE(WEEKDAY($A6,2),"Pazartesi","Salı","Çarşamba","Perşembe","Cuma","Cumartesi","Pazar"))</f>
        <v>Pazar</v>
      </c>
      <c r="C6" s="22"/>
      <c r="D6" s="22"/>
      <c r="E6" s="22"/>
      <c r="F6" s="22"/>
      <c r="G6" s="21"/>
    </row>
    <row r="7" spans="1:7" ht="19" customHeight="1" x14ac:dyDescent="0.2">
      <c r="A7" s="20">
        <f>IF(2&lt;=DAY(DATE($D$3,$B$3+1,0)),DATE($D$3,$B$3,2),"")</f>
        <v>46328</v>
      </c>
      <c r="B7" s="21" t="str">
        <f t="shared" si="0"/>
        <v>Pazartesi</v>
      </c>
      <c r="C7" s="22"/>
      <c r="D7" s="22"/>
      <c r="E7" s="22"/>
      <c r="F7" s="22"/>
      <c r="G7" s="21"/>
    </row>
    <row r="8" spans="1:7" ht="19" customHeight="1" x14ac:dyDescent="0.2">
      <c r="A8" s="20">
        <f>IF(3&lt;=DAY(DATE($D$3,$B$3+1,0)),DATE($D$3,$B$3,3),"")</f>
        <v>46329</v>
      </c>
      <c r="B8" s="21" t="str">
        <f t="shared" si="0"/>
        <v>Salı</v>
      </c>
      <c r="C8" s="22"/>
      <c r="D8" s="22"/>
      <c r="E8" s="22"/>
      <c r="F8" s="22"/>
      <c r="G8" s="21"/>
    </row>
    <row r="9" spans="1:7" ht="19" customHeight="1" x14ac:dyDescent="0.2">
      <c r="A9" s="20">
        <f>IF(4&lt;=DAY(DATE($D$3,$B$3+1,0)),DATE($D$3,$B$3,4),"")</f>
        <v>46330</v>
      </c>
      <c r="B9" s="21" t="str">
        <f t="shared" si="0"/>
        <v>Çarşamba</v>
      </c>
      <c r="C9" s="22"/>
      <c r="D9" s="22"/>
      <c r="E9" s="22"/>
      <c r="F9" s="22"/>
      <c r="G9" s="21"/>
    </row>
    <row r="10" spans="1:7" ht="19" customHeight="1" x14ac:dyDescent="0.2">
      <c r="A10" s="20">
        <f>IF(5&lt;=DAY(DATE($D$3,$B$3+1,0)),DATE($D$3,$B$3,5),"")</f>
        <v>46331</v>
      </c>
      <c r="B10" s="21" t="str">
        <f t="shared" si="0"/>
        <v>Perşembe</v>
      </c>
      <c r="C10" s="22"/>
      <c r="D10" s="22"/>
      <c r="E10" s="22"/>
      <c r="F10" s="22"/>
      <c r="G10" s="21"/>
    </row>
    <row r="11" spans="1:7" ht="19" customHeight="1" x14ac:dyDescent="0.2">
      <c r="A11" s="20">
        <f>IF(6&lt;=DAY(DATE($D$3,$B$3+1,0)),DATE($D$3,$B$3,6),"")</f>
        <v>46332</v>
      </c>
      <c r="B11" s="21" t="str">
        <f t="shared" si="0"/>
        <v>Cuma</v>
      </c>
      <c r="C11" s="22"/>
      <c r="D11" s="22"/>
      <c r="E11" s="22"/>
      <c r="F11" s="22"/>
      <c r="G11" s="21"/>
    </row>
    <row r="12" spans="1:7" ht="19" customHeight="1" x14ac:dyDescent="0.2">
      <c r="A12" s="20">
        <f>IF(7&lt;=DAY(DATE($D$3,$B$3+1,0)),DATE($D$3,$B$3,7),"")</f>
        <v>46333</v>
      </c>
      <c r="B12" s="21" t="str">
        <f t="shared" si="0"/>
        <v>Cumartesi</v>
      </c>
      <c r="C12" s="22"/>
      <c r="D12" s="22"/>
      <c r="E12" s="22"/>
      <c r="F12" s="22"/>
      <c r="G12" s="21"/>
    </row>
    <row r="13" spans="1:7" ht="19" customHeight="1" x14ac:dyDescent="0.2">
      <c r="A13" s="20">
        <f>IF(8&lt;=DAY(DATE($D$3,$B$3+1,0)),DATE($D$3,$B$3,8),"")</f>
        <v>46334</v>
      </c>
      <c r="B13" s="21" t="str">
        <f t="shared" si="0"/>
        <v>Pazar</v>
      </c>
      <c r="C13" s="22"/>
      <c r="D13" s="22"/>
      <c r="E13" s="22"/>
      <c r="F13" s="22"/>
      <c r="G13" s="21"/>
    </row>
    <row r="14" spans="1:7" ht="19" customHeight="1" x14ac:dyDescent="0.2">
      <c r="A14" s="20">
        <f>IF(9&lt;=DAY(DATE($D$3,$B$3+1,0)),DATE($D$3,$B$3,9),"")</f>
        <v>46335</v>
      </c>
      <c r="B14" s="21" t="str">
        <f t="shared" si="0"/>
        <v>Pazartesi</v>
      </c>
      <c r="C14" s="22"/>
      <c r="D14" s="22"/>
      <c r="E14" s="22"/>
      <c r="F14" s="22"/>
      <c r="G14" s="21"/>
    </row>
    <row r="15" spans="1:7" ht="19" customHeight="1" x14ac:dyDescent="0.2">
      <c r="A15" s="20">
        <f>IF(10&lt;=DAY(DATE($D$3,$B$3+1,0)),DATE($D$3,$B$3,10),"")</f>
        <v>46336</v>
      </c>
      <c r="B15" s="21" t="str">
        <f t="shared" si="0"/>
        <v>Salı</v>
      </c>
      <c r="C15" s="22"/>
      <c r="D15" s="22"/>
      <c r="E15" s="22"/>
      <c r="F15" s="22"/>
      <c r="G15" s="21"/>
    </row>
    <row r="16" spans="1:7" ht="19" customHeight="1" x14ac:dyDescent="0.2">
      <c r="A16" s="20">
        <f>IF(11&lt;=DAY(DATE($D$3,$B$3+1,0)),DATE($D$3,$B$3,11),"")</f>
        <v>46337</v>
      </c>
      <c r="B16" s="21" t="str">
        <f t="shared" si="0"/>
        <v>Çarşamba</v>
      </c>
      <c r="C16" s="22"/>
      <c r="D16" s="22"/>
      <c r="E16" s="22"/>
      <c r="F16" s="22"/>
      <c r="G16" s="21"/>
    </row>
    <row r="17" spans="1:7" ht="19" customHeight="1" x14ac:dyDescent="0.2">
      <c r="A17" s="20">
        <f>IF(12&lt;=DAY(DATE($D$3,$B$3+1,0)),DATE($D$3,$B$3,12),"")</f>
        <v>46338</v>
      </c>
      <c r="B17" s="21" t="str">
        <f t="shared" si="0"/>
        <v>Perşembe</v>
      </c>
      <c r="C17" s="22"/>
      <c r="D17" s="22"/>
      <c r="E17" s="22"/>
      <c r="F17" s="22"/>
      <c r="G17" s="21"/>
    </row>
    <row r="18" spans="1:7" ht="19" customHeight="1" x14ac:dyDescent="0.2">
      <c r="A18" s="20">
        <f>IF(13&lt;=DAY(DATE($D$3,$B$3+1,0)),DATE($D$3,$B$3,13),"")</f>
        <v>46339</v>
      </c>
      <c r="B18" s="21" t="str">
        <f t="shared" si="0"/>
        <v>Cuma</v>
      </c>
      <c r="C18" s="22"/>
      <c r="D18" s="22"/>
      <c r="E18" s="22"/>
      <c r="F18" s="22"/>
      <c r="G18" s="21"/>
    </row>
    <row r="19" spans="1:7" ht="19" customHeight="1" x14ac:dyDescent="0.2">
      <c r="A19" s="20">
        <f>IF(14&lt;=DAY(DATE($D$3,$B$3+1,0)),DATE($D$3,$B$3,14),"")</f>
        <v>46340</v>
      </c>
      <c r="B19" s="21" t="str">
        <f t="shared" si="0"/>
        <v>Cumartesi</v>
      </c>
      <c r="C19" s="22"/>
      <c r="D19" s="22"/>
      <c r="E19" s="22"/>
      <c r="F19" s="22"/>
      <c r="G19" s="21"/>
    </row>
    <row r="20" spans="1:7" ht="19" customHeight="1" x14ac:dyDescent="0.2">
      <c r="A20" s="20">
        <f>IF(15&lt;=DAY(DATE($D$3,$B$3+1,0)),DATE($D$3,$B$3,15),"")</f>
        <v>46341</v>
      </c>
      <c r="B20" s="21" t="str">
        <f t="shared" si="0"/>
        <v>Pazar</v>
      </c>
      <c r="C20" s="22"/>
      <c r="D20" s="22"/>
      <c r="E20" s="22"/>
      <c r="F20" s="22"/>
      <c r="G20" s="21"/>
    </row>
    <row r="21" spans="1:7" ht="19" customHeight="1" x14ac:dyDescent="0.2">
      <c r="A21" s="20">
        <f>IF(16&lt;=DAY(DATE($D$3,$B$3+1,0)),DATE($D$3,$B$3,16),"")</f>
        <v>46342</v>
      </c>
      <c r="B21" s="21" t="str">
        <f t="shared" si="0"/>
        <v>Pazartesi</v>
      </c>
      <c r="C21" s="22"/>
      <c r="D21" s="22"/>
      <c r="E21" s="22"/>
      <c r="F21" s="22"/>
      <c r="G21" s="21"/>
    </row>
    <row r="22" spans="1:7" ht="19" customHeight="1" x14ac:dyDescent="0.2">
      <c r="A22" s="20">
        <f>IF(17&lt;=DAY(DATE($D$3,$B$3+1,0)),DATE($D$3,$B$3,17),"")</f>
        <v>46343</v>
      </c>
      <c r="B22" s="21" t="str">
        <f t="shared" si="0"/>
        <v>Salı</v>
      </c>
      <c r="C22" s="22"/>
      <c r="D22" s="22"/>
      <c r="E22" s="22"/>
      <c r="F22" s="22"/>
      <c r="G22" s="21"/>
    </row>
    <row r="23" spans="1:7" ht="19" customHeight="1" x14ac:dyDescent="0.2">
      <c r="A23" s="20">
        <f>IF(18&lt;=DAY(DATE($D$3,$B$3+1,0)),DATE($D$3,$B$3,18),"")</f>
        <v>46344</v>
      </c>
      <c r="B23" s="21" t="str">
        <f t="shared" si="0"/>
        <v>Çarşamba</v>
      </c>
      <c r="C23" s="22"/>
      <c r="D23" s="22"/>
      <c r="E23" s="22"/>
      <c r="F23" s="22"/>
      <c r="G23" s="21"/>
    </row>
    <row r="24" spans="1:7" ht="19" customHeight="1" x14ac:dyDescent="0.2">
      <c r="A24" s="20">
        <f>IF(19&lt;=DAY(DATE($D$3,$B$3+1,0)),DATE($D$3,$B$3,19),"")</f>
        <v>46345</v>
      </c>
      <c r="B24" s="21" t="str">
        <f t="shared" si="0"/>
        <v>Perşembe</v>
      </c>
      <c r="C24" s="22"/>
      <c r="D24" s="22"/>
      <c r="E24" s="22"/>
      <c r="F24" s="22"/>
      <c r="G24" s="21"/>
    </row>
    <row r="25" spans="1:7" ht="19" customHeight="1" x14ac:dyDescent="0.2">
      <c r="A25" s="20">
        <f>IF(20&lt;=DAY(DATE($D$3,$B$3+1,0)),DATE($D$3,$B$3,20),"")</f>
        <v>46346</v>
      </c>
      <c r="B25" s="21" t="str">
        <f t="shared" si="0"/>
        <v>Cuma</v>
      </c>
      <c r="C25" s="22"/>
      <c r="D25" s="22"/>
      <c r="E25" s="22"/>
      <c r="F25" s="22"/>
      <c r="G25" s="21"/>
    </row>
    <row r="26" spans="1:7" ht="19" customHeight="1" x14ac:dyDescent="0.2">
      <c r="A26" s="20">
        <f>IF(21&lt;=DAY(DATE($D$3,$B$3+1,0)),DATE($D$3,$B$3,21),"")</f>
        <v>46347</v>
      </c>
      <c r="B26" s="21" t="str">
        <f t="shared" si="0"/>
        <v>Cumartesi</v>
      </c>
      <c r="C26" s="22"/>
      <c r="D26" s="22"/>
      <c r="E26" s="22"/>
      <c r="F26" s="22"/>
      <c r="G26" s="21"/>
    </row>
    <row r="27" spans="1:7" ht="19" customHeight="1" x14ac:dyDescent="0.2">
      <c r="A27" s="20">
        <f>IF(22&lt;=DAY(DATE($D$3,$B$3+1,0)),DATE($D$3,$B$3,22),"")</f>
        <v>46348</v>
      </c>
      <c r="B27" s="21" t="str">
        <f t="shared" si="0"/>
        <v>Pazar</v>
      </c>
      <c r="C27" s="22"/>
      <c r="D27" s="22"/>
      <c r="E27" s="22"/>
      <c r="F27" s="22"/>
      <c r="G27" s="21"/>
    </row>
    <row r="28" spans="1:7" ht="19" customHeight="1" x14ac:dyDescent="0.2">
      <c r="A28" s="20">
        <f>IF(23&lt;=DAY(DATE($D$3,$B$3+1,0)),DATE($D$3,$B$3,23),"")</f>
        <v>46349</v>
      </c>
      <c r="B28" s="21" t="str">
        <f t="shared" si="0"/>
        <v>Pazartesi</v>
      </c>
      <c r="C28" s="22"/>
      <c r="D28" s="22"/>
      <c r="E28" s="22"/>
      <c r="F28" s="22"/>
      <c r="G28" s="21"/>
    </row>
    <row r="29" spans="1:7" ht="19" customHeight="1" x14ac:dyDescent="0.2">
      <c r="A29" s="20">
        <f>IF(24&lt;=DAY(DATE($D$3,$B$3+1,0)),DATE($D$3,$B$3,24),"")</f>
        <v>46350</v>
      </c>
      <c r="B29" s="21" t="str">
        <f t="shared" si="0"/>
        <v>Salı</v>
      </c>
      <c r="C29" s="22"/>
      <c r="D29" s="22"/>
      <c r="E29" s="22"/>
      <c r="F29" s="22"/>
      <c r="G29" s="21"/>
    </row>
    <row r="30" spans="1:7" ht="19" customHeight="1" x14ac:dyDescent="0.2">
      <c r="A30" s="20">
        <f>IF(25&lt;=DAY(DATE($D$3,$B$3+1,0)),DATE($D$3,$B$3,25),"")</f>
        <v>46351</v>
      </c>
      <c r="B30" s="21" t="str">
        <f t="shared" si="0"/>
        <v>Çarşamba</v>
      </c>
      <c r="C30" s="22"/>
      <c r="D30" s="22"/>
      <c r="E30" s="22"/>
      <c r="F30" s="22"/>
      <c r="G30" s="21"/>
    </row>
    <row r="31" spans="1:7" ht="19" customHeight="1" x14ac:dyDescent="0.2">
      <c r="A31" s="20">
        <f>IF(26&lt;=DAY(DATE($D$3,$B$3+1,0)),DATE($D$3,$B$3,26),"")</f>
        <v>46352</v>
      </c>
      <c r="B31" s="21" t="str">
        <f t="shared" si="0"/>
        <v>Perşembe</v>
      </c>
      <c r="C31" s="22"/>
      <c r="D31" s="22"/>
      <c r="E31" s="22"/>
      <c r="F31" s="22"/>
      <c r="G31" s="21"/>
    </row>
    <row r="32" spans="1:7" ht="19" customHeight="1" x14ac:dyDescent="0.2">
      <c r="A32" s="20">
        <f>IF(27&lt;=DAY(DATE($D$3,$B$3+1,0)),DATE($D$3,$B$3,27),"")</f>
        <v>46353</v>
      </c>
      <c r="B32" s="21" t="str">
        <f t="shared" si="0"/>
        <v>Cuma</v>
      </c>
      <c r="C32" s="22"/>
      <c r="D32" s="22"/>
      <c r="E32" s="22"/>
      <c r="F32" s="22"/>
      <c r="G32" s="21"/>
    </row>
    <row r="33" spans="1:7" ht="19" customHeight="1" x14ac:dyDescent="0.2">
      <c r="A33" s="20">
        <f>IF(28&lt;=DAY(DATE($D$3,$B$3+1,0)),DATE($D$3,$B$3,28),"")</f>
        <v>46354</v>
      </c>
      <c r="B33" s="21" t="str">
        <f t="shared" si="0"/>
        <v>Cumartesi</v>
      </c>
      <c r="C33" s="22"/>
      <c r="D33" s="22"/>
      <c r="E33" s="22"/>
      <c r="F33" s="22"/>
      <c r="G33" s="21"/>
    </row>
    <row r="34" spans="1:7" ht="19" customHeight="1" x14ac:dyDescent="0.2">
      <c r="A34" s="20">
        <f>IF(29&lt;=DAY(DATE($D$3,$B$3+1,0)),DATE($D$3,$B$3,29),"")</f>
        <v>46355</v>
      </c>
      <c r="B34" s="21" t="str">
        <f t="shared" si="0"/>
        <v>Pazar</v>
      </c>
      <c r="C34" s="22"/>
      <c r="D34" s="22"/>
      <c r="E34" s="22"/>
      <c r="F34" s="22"/>
      <c r="G34" s="21"/>
    </row>
    <row r="35" spans="1:7" ht="19" customHeight="1" x14ac:dyDescent="0.2">
      <c r="A35" s="20">
        <f>IF(30&lt;=DAY(DATE($D$3,$B$3+1,0)),DATE($D$3,$B$3,30),"")</f>
        <v>46356</v>
      </c>
      <c r="B35" s="21" t="str">
        <f t="shared" si="0"/>
        <v>Pazartesi</v>
      </c>
      <c r="C35" s="22"/>
      <c r="D35" s="22"/>
      <c r="E35" s="22"/>
      <c r="F35" s="22"/>
      <c r="G35" s="21"/>
    </row>
    <row r="36" spans="1:7" ht="19" customHeight="1" x14ac:dyDescent="0.2">
      <c r="A36" s="20" t="str">
        <f>IF(31&lt;=DAY(DATE($D$3,$B$3+1,0)),DATE($D$3,$B$3,31),"")</f>
        <v/>
      </c>
      <c r="B36" s="21" t="str">
        <f t="shared" si="0"/>
        <v/>
      </c>
      <c r="C36" s="22"/>
      <c r="D36" s="22"/>
      <c r="E36" s="22"/>
      <c r="F36" s="22"/>
      <c r="G36" s="21"/>
    </row>
    <row r="38" spans="1:7" ht="26" customHeight="1" x14ac:dyDescent="0.2">
      <c r="A38" s="40" t="s">
        <v>59</v>
      </c>
      <c r="B38" s="34"/>
      <c r="C38" s="41"/>
      <c r="D38" s="42"/>
      <c r="E38" s="40" t="s">
        <v>60</v>
      </c>
      <c r="F38" s="34"/>
      <c r="G38" s="19"/>
    </row>
    <row r="39" spans="1:7" ht="28" customHeight="1" x14ac:dyDescent="0.2">
      <c r="A39" s="33" t="s">
        <v>61</v>
      </c>
      <c r="B39" s="34"/>
      <c r="C39" s="34"/>
      <c r="D39" s="34"/>
      <c r="E39" s="34"/>
      <c r="F39" s="34"/>
      <c r="G39" s="34"/>
    </row>
    <row r="41" spans="1:7" x14ac:dyDescent="0.2">
      <c r="A41" s="35" t="s">
        <v>35</v>
      </c>
      <c r="B41" s="34"/>
      <c r="C41" s="34"/>
      <c r="D41" s="34"/>
      <c r="E41" s="34"/>
      <c r="F41" s="34"/>
      <c r="G41" s="34"/>
    </row>
  </sheetData>
  <mergeCells count="9">
    <mergeCell ref="A39:G39"/>
    <mergeCell ref="C1:G1"/>
    <mergeCell ref="A41:G41"/>
    <mergeCell ref="B2:D2"/>
    <mergeCell ref="F3:G3"/>
    <mergeCell ref="F2:G2"/>
    <mergeCell ref="A38:B38"/>
    <mergeCell ref="E38:F38"/>
    <mergeCell ref="C38:D38"/>
  </mergeCells>
  <conditionalFormatting sqref="A6:G36">
    <cfRule type="expression" dxfId="25" priority="1" stopIfTrue="1">
      <formula>$A6=""</formula>
    </cfRule>
    <cfRule type="expression" dxfId="24" priority="2">
      <formula>AND($A6&lt;&gt;"",WEEKDAY($A6,2)&gt;5)</formula>
    </cfRule>
  </conditionalFormatting>
  <dataValidations count="2">
    <dataValidation type="list" sqref="B3" xr:uid="{00000000-0002-0000-0300-000001000000}">
      <formula1>"1,2,3,4,5,6,7,8,9,10,11,12"</formula1>
    </dataValidation>
    <dataValidation type="whole" sqref="D3" xr:uid="{00000000-0002-0000-0300-000002000000}">
      <formula1>2020</formula1>
      <formula2>2100</formula2>
    </dataValidation>
  </dataValidations>
  <hyperlinks>
    <hyperlink ref="A41" r:id="rId1" xr:uid="{00000000-0004-0000-0300-000000000000}"/>
  </hyperlinks>
  <printOptions horizontalCentered="1"/>
  <pageMargins left="0.3" right="0.3" top="0.4" bottom="0.4" header="0.5" footer="0.5"/>
  <pageSetup paperSize="9" orientation="portrait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error="Bu ad Çalışanlar sayfasında yok." xr:uid="{00000000-0002-0000-0300-000000000000}">
          <x14:formula1>
            <xm:f>Çalışanlar!$B$5:$B$34</xm:f>
          </x14:formula1>
          <xm:sqref>B2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1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2" width="22" customWidth="1"/>
    <col min="3" max="3" width="13" customWidth="1"/>
    <col min="4" max="4" width="11" customWidth="1"/>
    <col min="5" max="6" width="9" customWidth="1"/>
    <col min="7" max="7" width="8" customWidth="1"/>
    <col min="8" max="8" width="10" customWidth="1"/>
    <col min="9" max="9" width="8" customWidth="1"/>
    <col min="10" max="10" width="11" customWidth="1"/>
    <col min="11" max="11" width="34" customWidth="1"/>
  </cols>
  <sheetData>
    <row r="1" spans="1:11" ht="34" customHeight="1" x14ac:dyDescent="0.2">
      <c r="C1" s="36" t="s">
        <v>62</v>
      </c>
      <c r="D1" s="34"/>
      <c r="E1" s="34"/>
      <c r="F1" s="34"/>
      <c r="G1" s="34"/>
      <c r="H1" s="34"/>
      <c r="I1" s="34"/>
      <c r="J1" s="34"/>
      <c r="K1" s="34"/>
    </row>
    <row r="2" spans="1:11" ht="26" customHeight="1" x14ac:dyDescent="0.2">
      <c r="A2" s="33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6" x14ac:dyDescent="0.2">
      <c r="A3" s="40" t="s">
        <v>64</v>
      </c>
      <c r="B3" s="34"/>
      <c r="C3" s="23">
        <f>N('Örnek - Özet'!$H$2)</f>
        <v>5</v>
      </c>
      <c r="D3" s="40" t="s">
        <v>65</v>
      </c>
      <c r="E3" s="34"/>
      <c r="F3" s="34"/>
      <c r="G3" s="23">
        <f>N('Örnek - Özet'!$H$3)</f>
        <v>11</v>
      </c>
      <c r="H3" s="33" t="s">
        <v>66</v>
      </c>
      <c r="I3" s="34"/>
      <c r="J3" s="34"/>
      <c r="K3" s="34"/>
    </row>
    <row r="4" spans="1:11" ht="26" customHeight="1" x14ac:dyDescent="0.2">
      <c r="A4" s="33" t="s">
        <v>67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30" customHeight="1" x14ac:dyDescent="0.2">
      <c r="A5" s="10" t="s">
        <v>54</v>
      </c>
      <c r="B5" s="10" t="s">
        <v>29</v>
      </c>
      <c r="C5" s="10" t="s">
        <v>31</v>
      </c>
      <c r="D5" s="10" t="s">
        <v>32</v>
      </c>
      <c r="E5" s="10" t="s">
        <v>56</v>
      </c>
      <c r="F5" s="10" t="s">
        <v>57</v>
      </c>
      <c r="G5" s="10" t="s">
        <v>68</v>
      </c>
      <c r="H5" s="10" t="s">
        <v>69</v>
      </c>
      <c r="I5" s="10" t="s">
        <v>70</v>
      </c>
      <c r="J5" s="10" t="s">
        <v>71</v>
      </c>
      <c r="K5" s="10" t="s">
        <v>58</v>
      </c>
    </row>
    <row r="6" spans="1:11" x14ac:dyDescent="0.2">
      <c r="A6" s="20">
        <v>46328</v>
      </c>
      <c r="B6" s="21" t="s">
        <v>72</v>
      </c>
      <c r="C6" s="24" t="s">
        <v>73</v>
      </c>
      <c r="D6" s="25">
        <v>0.29166666666666669</v>
      </c>
      <c r="E6" s="25">
        <v>0.2902777777777778</v>
      </c>
      <c r="F6" s="25">
        <v>0.62638888888888888</v>
      </c>
      <c r="G6" s="22">
        <v>30</v>
      </c>
      <c r="H6" s="26">
        <f t="shared" ref="H6:H39" si="0">IF(OR($E6="",$F6=""),"",ROUND(MOD($F6-$E6,1)*24-N($G6)/60,2))</f>
        <v>7.57</v>
      </c>
      <c r="I6" s="27" t="str">
        <f t="shared" ref="I6:I39" si="1">IF(OR($D6="",$E6=""),"",IF(ROUND(($E6-$D6)*1440,0)&gt;$C$3,ROUND(($E6-$D6)*1440,0),""))</f>
        <v/>
      </c>
      <c r="J6" s="27" t="str">
        <f t="shared" ref="J6:J39" si="2">IF(AND($E6="",$F6=""),"",IF($F6="","Çıkış yok",IF($E6="","Giriş yok",IF($F6&lt;$E6,"Gece",""))))</f>
        <v/>
      </c>
      <c r="K6" s="21"/>
    </row>
    <row r="7" spans="1:11" x14ac:dyDescent="0.2">
      <c r="A7" s="20">
        <v>46328</v>
      </c>
      <c r="B7" s="21" t="s">
        <v>74</v>
      </c>
      <c r="C7" s="24" t="s">
        <v>73</v>
      </c>
      <c r="D7" s="25">
        <v>0.29166666666666669</v>
      </c>
      <c r="E7" s="25">
        <v>0.29166666666666669</v>
      </c>
      <c r="F7" s="25">
        <v>0.625</v>
      </c>
      <c r="G7" s="22">
        <v>30</v>
      </c>
      <c r="H7" s="26">
        <f t="shared" si="0"/>
        <v>7.5</v>
      </c>
      <c r="I7" s="27" t="str">
        <f t="shared" si="1"/>
        <v/>
      </c>
      <c r="J7" s="27" t="str">
        <f t="shared" si="2"/>
        <v/>
      </c>
      <c r="K7" s="21"/>
    </row>
    <row r="8" spans="1:11" x14ac:dyDescent="0.2">
      <c r="A8" s="20">
        <v>46328</v>
      </c>
      <c r="B8" s="21" t="s">
        <v>75</v>
      </c>
      <c r="C8" s="24" t="s">
        <v>76</v>
      </c>
      <c r="D8" s="25">
        <v>0.66666666666666663</v>
      </c>
      <c r="E8" s="25">
        <v>0.66666666666666663</v>
      </c>
      <c r="F8" s="25">
        <v>3.472222222222222E-3</v>
      </c>
      <c r="G8" s="22">
        <v>30</v>
      </c>
      <c r="H8" s="26">
        <f t="shared" si="0"/>
        <v>7.58</v>
      </c>
      <c r="I8" s="27" t="str">
        <f t="shared" si="1"/>
        <v/>
      </c>
      <c r="J8" s="27" t="str">
        <f t="shared" si="2"/>
        <v>Gece</v>
      </c>
      <c r="K8" s="21"/>
    </row>
    <row r="9" spans="1:11" x14ac:dyDescent="0.2">
      <c r="A9" s="20">
        <v>46328</v>
      </c>
      <c r="B9" s="21" t="s">
        <v>77</v>
      </c>
      <c r="C9" s="24" t="s">
        <v>76</v>
      </c>
      <c r="D9" s="25">
        <v>0.33333333333333331</v>
      </c>
      <c r="E9" s="25">
        <v>0.33333333333333331</v>
      </c>
      <c r="F9" s="25">
        <v>0.66666666666666663</v>
      </c>
      <c r="G9" s="22">
        <v>30</v>
      </c>
      <c r="H9" s="26">
        <f t="shared" si="0"/>
        <v>7.5</v>
      </c>
      <c r="I9" s="27" t="str">
        <f t="shared" si="1"/>
        <v/>
      </c>
      <c r="J9" s="27" t="str">
        <f t="shared" si="2"/>
        <v/>
      </c>
      <c r="K9" s="21"/>
    </row>
    <row r="10" spans="1:11" x14ac:dyDescent="0.2">
      <c r="A10" s="20">
        <v>46329</v>
      </c>
      <c r="B10" s="21" t="s">
        <v>72</v>
      </c>
      <c r="C10" s="24" t="s">
        <v>73</v>
      </c>
      <c r="D10" s="25">
        <v>0.29166666666666669</v>
      </c>
      <c r="E10" s="25">
        <v>0.29166666666666669</v>
      </c>
      <c r="F10" s="25">
        <v>0.62847222222222221</v>
      </c>
      <c r="G10" s="22">
        <v>30</v>
      </c>
      <c r="H10" s="26">
        <f t="shared" si="0"/>
        <v>7.58</v>
      </c>
      <c r="I10" s="27" t="str">
        <f t="shared" si="1"/>
        <v/>
      </c>
      <c r="J10" s="27" t="str">
        <f t="shared" si="2"/>
        <v/>
      </c>
      <c r="K10" s="21"/>
    </row>
    <row r="11" spans="1:11" x14ac:dyDescent="0.2">
      <c r="A11" s="20">
        <v>46329</v>
      </c>
      <c r="B11" s="21" t="s">
        <v>78</v>
      </c>
      <c r="C11" s="24" t="s">
        <v>73</v>
      </c>
      <c r="D11" s="25">
        <v>0.625</v>
      </c>
      <c r="E11" s="25">
        <v>0.62291666666666667</v>
      </c>
      <c r="F11" s="25">
        <v>0.96111111111111114</v>
      </c>
      <c r="G11" s="22">
        <v>30</v>
      </c>
      <c r="H11" s="26">
        <f t="shared" si="0"/>
        <v>7.62</v>
      </c>
      <c r="I11" s="27" t="str">
        <f t="shared" si="1"/>
        <v/>
      </c>
      <c r="J11" s="27" t="str">
        <f t="shared" si="2"/>
        <v/>
      </c>
      <c r="K11" s="21"/>
    </row>
    <row r="12" spans="1:11" x14ac:dyDescent="0.2">
      <c r="A12" s="20">
        <v>46329</v>
      </c>
      <c r="B12" s="21" t="s">
        <v>74</v>
      </c>
      <c r="C12" s="24" t="s">
        <v>73</v>
      </c>
      <c r="D12" s="25">
        <v>0.29166666666666669</v>
      </c>
      <c r="E12" s="25">
        <v>0.28958333333333341</v>
      </c>
      <c r="F12" s="25">
        <v>0.62708333333333333</v>
      </c>
      <c r="G12" s="22">
        <v>30</v>
      </c>
      <c r="H12" s="26">
        <f t="shared" si="0"/>
        <v>7.6</v>
      </c>
      <c r="I12" s="27" t="str">
        <f t="shared" si="1"/>
        <v/>
      </c>
      <c r="J12" s="27" t="str">
        <f t="shared" si="2"/>
        <v/>
      </c>
      <c r="K12" s="21"/>
    </row>
    <row r="13" spans="1:11" x14ac:dyDescent="0.2">
      <c r="A13" s="20">
        <v>46329</v>
      </c>
      <c r="B13" s="21" t="s">
        <v>77</v>
      </c>
      <c r="C13" s="24" t="s">
        <v>76</v>
      </c>
      <c r="D13" s="25">
        <v>0.33333333333333331</v>
      </c>
      <c r="E13" s="25">
        <v>0.33055555555555549</v>
      </c>
      <c r="F13" s="25">
        <v>0.66805555555555551</v>
      </c>
      <c r="G13" s="22">
        <v>30</v>
      </c>
      <c r="H13" s="26">
        <f t="shared" si="0"/>
        <v>7.6</v>
      </c>
      <c r="I13" s="27" t="str">
        <f t="shared" si="1"/>
        <v/>
      </c>
      <c r="J13" s="27" t="str">
        <f t="shared" si="2"/>
        <v/>
      </c>
      <c r="K13" s="21"/>
    </row>
    <row r="14" spans="1:11" x14ac:dyDescent="0.2">
      <c r="A14" s="20">
        <v>46330</v>
      </c>
      <c r="B14" s="21" t="s">
        <v>72</v>
      </c>
      <c r="C14" s="24" t="s">
        <v>73</v>
      </c>
      <c r="D14" s="25">
        <v>0.29166666666666669</v>
      </c>
      <c r="E14" s="25">
        <v>0.28819444444444442</v>
      </c>
      <c r="F14" s="25">
        <v>0.625</v>
      </c>
      <c r="G14" s="22">
        <v>30</v>
      </c>
      <c r="H14" s="26">
        <f t="shared" si="0"/>
        <v>7.58</v>
      </c>
      <c r="I14" s="27" t="str">
        <f t="shared" si="1"/>
        <v/>
      </c>
      <c r="J14" s="27" t="str">
        <f t="shared" si="2"/>
        <v/>
      </c>
      <c r="K14" s="21"/>
    </row>
    <row r="15" spans="1:11" x14ac:dyDescent="0.2">
      <c r="A15" s="20">
        <v>46330</v>
      </c>
      <c r="B15" s="21" t="s">
        <v>78</v>
      </c>
      <c r="C15" s="24" t="s">
        <v>73</v>
      </c>
      <c r="D15" s="25">
        <v>0.625</v>
      </c>
      <c r="E15" s="25">
        <v>0.625</v>
      </c>
      <c r="F15" s="25">
        <v>0.95833333333333337</v>
      </c>
      <c r="G15" s="22">
        <v>30</v>
      </c>
      <c r="H15" s="26">
        <f t="shared" si="0"/>
        <v>7.5</v>
      </c>
      <c r="I15" s="27" t="str">
        <f t="shared" si="1"/>
        <v/>
      </c>
      <c r="J15" s="27" t="str">
        <f t="shared" si="2"/>
        <v/>
      </c>
      <c r="K15" s="21"/>
    </row>
    <row r="16" spans="1:11" x14ac:dyDescent="0.2">
      <c r="A16" s="20">
        <v>46330</v>
      </c>
      <c r="B16" s="21" t="s">
        <v>74</v>
      </c>
      <c r="C16" s="24" t="s">
        <v>73</v>
      </c>
      <c r="D16" s="25">
        <v>0.29166666666666669</v>
      </c>
      <c r="E16" s="25">
        <v>0.30416666666666659</v>
      </c>
      <c r="F16" s="25">
        <v>0.63888888888888884</v>
      </c>
      <c r="G16" s="22">
        <v>30</v>
      </c>
      <c r="H16" s="26">
        <f t="shared" si="0"/>
        <v>7.53</v>
      </c>
      <c r="I16" s="27">
        <f t="shared" si="1"/>
        <v>18</v>
      </c>
      <c r="J16" s="27" t="str">
        <f t="shared" si="2"/>
        <v/>
      </c>
      <c r="K16" s="21" t="s">
        <v>79</v>
      </c>
    </row>
    <row r="17" spans="1:11" x14ac:dyDescent="0.2">
      <c r="A17" s="20">
        <v>46330</v>
      </c>
      <c r="B17" s="21" t="s">
        <v>75</v>
      </c>
      <c r="C17" s="24" t="s">
        <v>76</v>
      </c>
      <c r="D17" s="25">
        <v>0.66666666666666663</v>
      </c>
      <c r="E17" s="25">
        <v>0.66527777777777775</v>
      </c>
      <c r="F17" s="25">
        <v>1.3888888888888889E-3</v>
      </c>
      <c r="G17" s="22">
        <v>30</v>
      </c>
      <c r="H17" s="26">
        <f t="shared" si="0"/>
        <v>7.57</v>
      </c>
      <c r="I17" s="27" t="str">
        <f t="shared" si="1"/>
        <v/>
      </c>
      <c r="J17" s="27" t="str">
        <f t="shared" si="2"/>
        <v>Gece</v>
      </c>
      <c r="K17" s="21"/>
    </row>
    <row r="18" spans="1:11" x14ac:dyDescent="0.2">
      <c r="A18" s="20">
        <v>46330</v>
      </c>
      <c r="B18" s="21" t="s">
        <v>77</v>
      </c>
      <c r="C18" s="24" t="s">
        <v>76</v>
      </c>
      <c r="D18" s="25">
        <v>0.33333333333333331</v>
      </c>
      <c r="E18" s="25">
        <v>0.3347222222222222</v>
      </c>
      <c r="F18" s="25">
        <v>0.66666666666666663</v>
      </c>
      <c r="G18" s="22">
        <v>30</v>
      </c>
      <c r="H18" s="26">
        <f t="shared" si="0"/>
        <v>7.47</v>
      </c>
      <c r="I18" s="27" t="str">
        <f t="shared" si="1"/>
        <v/>
      </c>
      <c r="J18" s="27" t="str">
        <f t="shared" si="2"/>
        <v/>
      </c>
      <c r="K18" s="21"/>
    </row>
    <row r="19" spans="1:11" x14ac:dyDescent="0.2">
      <c r="A19" s="20">
        <v>46331</v>
      </c>
      <c r="B19" s="21" t="s">
        <v>72</v>
      </c>
      <c r="C19" s="24" t="s">
        <v>73</v>
      </c>
      <c r="D19" s="25">
        <v>0.29166666666666669</v>
      </c>
      <c r="E19" s="25">
        <v>0.29375000000000001</v>
      </c>
      <c r="F19" s="25">
        <v>0.62569444444444444</v>
      </c>
      <c r="G19" s="22">
        <v>30</v>
      </c>
      <c r="H19" s="26">
        <f t="shared" si="0"/>
        <v>7.47</v>
      </c>
      <c r="I19" s="27" t="str">
        <f t="shared" si="1"/>
        <v/>
      </c>
      <c r="J19" s="27" t="str">
        <f t="shared" si="2"/>
        <v/>
      </c>
      <c r="K19" s="21"/>
    </row>
    <row r="20" spans="1:11" x14ac:dyDescent="0.2">
      <c r="A20" s="20">
        <v>46331</v>
      </c>
      <c r="B20" s="21" t="s">
        <v>78</v>
      </c>
      <c r="C20" s="24" t="s">
        <v>73</v>
      </c>
      <c r="D20" s="25">
        <v>0.625</v>
      </c>
      <c r="E20" s="25">
        <v>0.62361111111111112</v>
      </c>
      <c r="F20" s="25"/>
      <c r="G20" s="22">
        <v>30</v>
      </c>
      <c r="H20" s="26" t="str">
        <f t="shared" si="0"/>
        <v/>
      </c>
      <c r="I20" s="27" t="str">
        <f t="shared" si="1"/>
        <v/>
      </c>
      <c r="J20" s="27" t="str">
        <f t="shared" si="2"/>
        <v>Çıkış yok</v>
      </c>
      <c r="K20" s="21" t="s">
        <v>80</v>
      </c>
    </row>
    <row r="21" spans="1:11" x14ac:dyDescent="0.2">
      <c r="A21" s="20">
        <v>46331</v>
      </c>
      <c r="B21" s="21" t="s">
        <v>75</v>
      </c>
      <c r="C21" s="24" t="s">
        <v>76</v>
      </c>
      <c r="D21" s="25">
        <v>0.66666666666666663</v>
      </c>
      <c r="E21" s="25">
        <v>0.66736111111111107</v>
      </c>
      <c r="F21" s="25">
        <v>0</v>
      </c>
      <c r="G21" s="22">
        <v>30</v>
      </c>
      <c r="H21" s="26">
        <f t="shared" si="0"/>
        <v>7.48</v>
      </c>
      <c r="I21" s="27" t="str">
        <f t="shared" si="1"/>
        <v/>
      </c>
      <c r="J21" s="27" t="str">
        <f t="shared" si="2"/>
        <v>Gece</v>
      </c>
      <c r="K21" s="21"/>
    </row>
    <row r="22" spans="1:11" x14ac:dyDescent="0.2">
      <c r="A22" s="20">
        <v>46331</v>
      </c>
      <c r="B22" s="21" t="s">
        <v>77</v>
      </c>
      <c r="C22" s="24" t="s">
        <v>76</v>
      </c>
      <c r="D22" s="25">
        <v>0.33333333333333331</v>
      </c>
      <c r="E22" s="25">
        <v>0.33333333333333331</v>
      </c>
      <c r="F22" s="25">
        <v>0.67013888888888884</v>
      </c>
      <c r="G22" s="22">
        <v>30</v>
      </c>
      <c r="H22" s="26">
        <f t="shared" si="0"/>
        <v>7.58</v>
      </c>
      <c r="I22" s="27" t="str">
        <f t="shared" si="1"/>
        <v/>
      </c>
      <c r="J22" s="27" t="str">
        <f t="shared" si="2"/>
        <v/>
      </c>
      <c r="K22" s="21"/>
    </row>
    <row r="23" spans="1:11" x14ac:dyDescent="0.2">
      <c r="A23" s="20">
        <v>46332</v>
      </c>
      <c r="B23" s="21" t="s">
        <v>72</v>
      </c>
      <c r="C23" s="24" t="s">
        <v>73</v>
      </c>
      <c r="D23" s="25">
        <v>0.29166666666666669</v>
      </c>
      <c r="E23" s="25">
        <v>0.29166666666666669</v>
      </c>
      <c r="F23" s="25">
        <v>0.63194444444444442</v>
      </c>
      <c r="G23" s="22">
        <v>30</v>
      </c>
      <c r="H23" s="26">
        <f t="shared" si="0"/>
        <v>7.67</v>
      </c>
      <c r="I23" s="27" t="str">
        <f t="shared" si="1"/>
        <v/>
      </c>
      <c r="J23" s="27" t="str">
        <f t="shared" si="2"/>
        <v/>
      </c>
      <c r="K23" s="21"/>
    </row>
    <row r="24" spans="1:11" x14ac:dyDescent="0.2">
      <c r="A24" s="20">
        <v>46332</v>
      </c>
      <c r="B24" s="21" t="s">
        <v>78</v>
      </c>
      <c r="C24" s="24" t="s">
        <v>73</v>
      </c>
      <c r="D24" s="25">
        <v>0.625</v>
      </c>
      <c r="E24" s="25">
        <v>0.62638888888888888</v>
      </c>
      <c r="F24" s="25">
        <v>0.96527777777777779</v>
      </c>
      <c r="G24" s="22">
        <v>30</v>
      </c>
      <c r="H24" s="26">
        <f t="shared" si="0"/>
        <v>7.63</v>
      </c>
      <c r="I24" s="27" t="str">
        <f t="shared" si="1"/>
        <v/>
      </c>
      <c r="J24" s="27" t="str">
        <f t="shared" si="2"/>
        <v/>
      </c>
      <c r="K24" s="21"/>
    </row>
    <row r="25" spans="1:11" x14ac:dyDescent="0.2">
      <c r="A25" s="20">
        <v>46332</v>
      </c>
      <c r="B25" s="21" t="s">
        <v>74</v>
      </c>
      <c r="C25" s="24" t="s">
        <v>73</v>
      </c>
      <c r="D25" s="25">
        <v>0.29166666666666669</v>
      </c>
      <c r="E25" s="25">
        <v>0.29236111111111113</v>
      </c>
      <c r="F25" s="25">
        <v>0.625</v>
      </c>
      <c r="G25" s="22">
        <v>30</v>
      </c>
      <c r="H25" s="26">
        <f t="shared" si="0"/>
        <v>7.48</v>
      </c>
      <c r="I25" s="27" t="str">
        <f t="shared" si="1"/>
        <v/>
      </c>
      <c r="J25" s="27" t="str">
        <f t="shared" si="2"/>
        <v/>
      </c>
      <c r="K25" s="21"/>
    </row>
    <row r="26" spans="1:11" x14ac:dyDescent="0.2">
      <c r="A26" s="20">
        <v>46332</v>
      </c>
      <c r="B26" s="21" t="s">
        <v>75</v>
      </c>
      <c r="C26" s="24" t="s">
        <v>76</v>
      </c>
      <c r="D26" s="25">
        <v>0.66666666666666663</v>
      </c>
      <c r="E26" s="25">
        <v>0.66666666666666663</v>
      </c>
      <c r="F26" s="25">
        <v>2.4305555555555559E-2</v>
      </c>
      <c r="G26" s="22">
        <v>30</v>
      </c>
      <c r="H26" s="26">
        <f t="shared" si="0"/>
        <v>8.08</v>
      </c>
      <c r="I26" s="27" t="str">
        <f t="shared" si="1"/>
        <v/>
      </c>
      <c r="J26" s="27" t="str">
        <f t="shared" si="2"/>
        <v>Gece</v>
      </c>
      <c r="K26" s="21" t="s">
        <v>81</v>
      </c>
    </row>
    <row r="27" spans="1:11" x14ac:dyDescent="0.2">
      <c r="A27" s="20">
        <v>46332</v>
      </c>
      <c r="B27" s="21" t="s">
        <v>77</v>
      </c>
      <c r="C27" s="24" t="s">
        <v>76</v>
      </c>
      <c r="D27" s="25">
        <v>0.33333333333333331</v>
      </c>
      <c r="E27" s="25">
        <v>0.33958333333333329</v>
      </c>
      <c r="F27" s="25">
        <v>0.66666666666666663</v>
      </c>
      <c r="G27" s="22">
        <v>30</v>
      </c>
      <c r="H27" s="26">
        <f t="shared" si="0"/>
        <v>7.35</v>
      </c>
      <c r="I27" s="27">
        <f t="shared" si="1"/>
        <v>9</v>
      </c>
      <c r="J27" s="27" t="str">
        <f t="shared" si="2"/>
        <v/>
      </c>
      <c r="K27" s="21"/>
    </row>
    <row r="28" spans="1:11" x14ac:dyDescent="0.2">
      <c r="A28" s="20">
        <v>46333</v>
      </c>
      <c r="B28" s="21" t="s">
        <v>72</v>
      </c>
      <c r="C28" s="24" t="s">
        <v>73</v>
      </c>
      <c r="D28" s="25">
        <v>0.29166666666666669</v>
      </c>
      <c r="E28" s="25">
        <v>0.29097222222222219</v>
      </c>
      <c r="F28" s="25">
        <v>0.625</v>
      </c>
      <c r="G28" s="22">
        <v>30</v>
      </c>
      <c r="H28" s="26">
        <f t="shared" si="0"/>
        <v>7.52</v>
      </c>
      <c r="I28" s="27" t="str">
        <f t="shared" si="1"/>
        <v/>
      </c>
      <c r="J28" s="27" t="str">
        <f t="shared" si="2"/>
        <v/>
      </c>
      <c r="K28" s="21"/>
    </row>
    <row r="29" spans="1:11" x14ac:dyDescent="0.2">
      <c r="A29" s="20">
        <v>46333</v>
      </c>
      <c r="B29" s="21" t="s">
        <v>78</v>
      </c>
      <c r="C29" s="24" t="s">
        <v>73</v>
      </c>
      <c r="D29" s="25">
        <v>0.625</v>
      </c>
      <c r="E29" s="25">
        <v>0.62152777777777779</v>
      </c>
      <c r="F29" s="25">
        <v>0.96875</v>
      </c>
      <c r="G29" s="22">
        <v>30</v>
      </c>
      <c r="H29" s="26">
        <f t="shared" si="0"/>
        <v>7.83</v>
      </c>
      <c r="I29" s="27" t="str">
        <f t="shared" si="1"/>
        <v/>
      </c>
      <c r="J29" s="27" t="str">
        <f t="shared" si="2"/>
        <v/>
      </c>
      <c r="K29" s="21"/>
    </row>
    <row r="30" spans="1:11" x14ac:dyDescent="0.2">
      <c r="A30" s="20">
        <v>46333</v>
      </c>
      <c r="B30" s="21" t="s">
        <v>74</v>
      </c>
      <c r="C30" s="24" t="s">
        <v>73</v>
      </c>
      <c r="D30" s="25">
        <v>0.29166666666666669</v>
      </c>
      <c r="E30" s="25">
        <v>0.29166666666666669</v>
      </c>
      <c r="F30" s="25">
        <v>0.62638888888888888</v>
      </c>
      <c r="G30" s="22">
        <v>30</v>
      </c>
      <c r="H30" s="26">
        <f t="shared" si="0"/>
        <v>7.53</v>
      </c>
      <c r="I30" s="27" t="str">
        <f t="shared" si="1"/>
        <v/>
      </c>
      <c r="J30" s="27" t="str">
        <f t="shared" si="2"/>
        <v/>
      </c>
      <c r="K30" s="21"/>
    </row>
    <row r="31" spans="1:11" x14ac:dyDescent="0.2">
      <c r="A31" s="20">
        <v>46333</v>
      </c>
      <c r="B31" s="21" t="s">
        <v>75</v>
      </c>
      <c r="C31" s="24" t="s">
        <v>76</v>
      </c>
      <c r="D31" s="25">
        <v>0.66666666666666663</v>
      </c>
      <c r="E31" s="25">
        <v>0.6645833333333333</v>
      </c>
      <c r="F31" s="25">
        <v>2.777777777777778E-2</v>
      </c>
      <c r="G31" s="22">
        <v>30</v>
      </c>
      <c r="H31" s="26">
        <f t="shared" si="0"/>
        <v>8.2200000000000006</v>
      </c>
      <c r="I31" s="27" t="str">
        <f t="shared" si="1"/>
        <v/>
      </c>
      <c r="J31" s="27" t="str">
        <f t="shared" si="2"/>
        <v>Gece</v>
      </c>
      <c r="K31" s="21"/>
    </row>
    <row r="32" spans="1:11" x14ac:dyDescent="0.2">
      <c r="A32" s="20">
        <v>46333</v>
      </c>
      <c r="B32" s="21" t="s">
        <v>77</v>
      </c>
      <c r="C32" s="24" t="s">
        <v>76</v>
      </c>
      <c r="D32" s="25">
        <v>0.33333333333333331</v>
      </c>
      <c r="E32" s="25">
        <v>0.33333333333333331</v>
      </c>
      <c r="F32" s="25">
        <v>0.84375</v>
      </c>
      <c r="G32" s="22">
        <v>60</v>
      </c>
      <c r="H32" s="26">
        <f t="shared" si="0"/>
        <v>11.25</v>
      </c>
      <c r="I32" s="27" t="str">
        <f t="shared" si="1"/>
        <v/>
      </c>
      <c r="J32" s="27" t="str">
        <f t="shared" si="2"/>
        <v/>
      </c>
      <c r="K32" s="21" t="s">
        <v>82</v>
      </c>
    </row>
    <row r="33" spans="1:11" x14ac:dyDescent="0.2">
      <c r="A33" s="20">
        <v>46334</v>
      </c>
      <c r="B33" s="21" t="s">
        <v>78</v>
      </c>
      <c r="C33" s="24" t="s">
        <v>73</v>
      </c>
      <c r="D33" s="25">
        <v>0.625</v>
      </c>
      <c r="E33" s="25">
        <v>0.625</v>
      </c>
      <c r="F33" s="25">
        <v>0.95833333333333337</v>
      </c>
      <c r="G33" s="22">
        <v>30</v>
      </c>
      <c r="H33" s="26">
        <f t="shared" si="0"/>
        <v>7.5</v>
      </c>
      <c r="I33" s="27" t="str">
        <f t="shared" si="1"/>
        <v/>
      </c>
      <c r="J33" s="27" t="str">
        <f t="shared" si="2"/>
        <v/>
      </c>
      <c r="K33" s="21"/>
    </row>
    <row r="34" spans="1:11" x14ac:dyDescent="0.2">
      <c r="A34" s="20">
        <v>46334</v>
      </c>
      <c r="B34" s="21" t="s">
        <v>74</v>
      </c>
      <c r="C34" s="24" t="s">
        <v>73</v>
      </c>
      <c r="D34" s="25">
        <v>0.29166666666666669</v>
      </c>
      <c r="E34" s="25">
        <v>0.2902777777777778</v>
      </c>
      <c r="F34" s="25">
        <v>0.625</v>
      </c>
      <c r="G34" s="22">
        <v>30</v>
      </c>
      <c r="H34" s="26">
        <f t="shared" si="0"/>
        <v>7.53</v>
      </c>
      <c r="I34" s="27" t="str">
        <f t="shared" si="1"/>
        <v/>
      </c>
      <c r="J34" s="27" t="str">
        <f t="shared" si="2"/>
        <v/>
      </c>
      <c r="K34" s="21"/>
    </row>
    <row r="35" spans="1:11" x14ac:dyDescent="0.2">
      <c r="A35" s="20">
        <v>46334</v>
      </c>
      <c r="B35" s="21" t="s">
        <v>75</v>
      </c>
      <c r="C35" s="24" t="s">
        <v>76</v>
      </c>
      <c r="D35" s="25">
        <v>0.66666666666666663</v>
      </c>
      <c r="E35" s="25">
        <v>0.66666666666666663</v>
      </c>
      <c r="F35" s="25">
        <v>0.99861111111111112</v>
      </c>
      <c r="G35" s="22">
        <v>30</v>
      </c>
      <c r="H35" s="26">
        <f t="shared" si="0"/>
        <v>7.47</v>
      </c>
      <c r="I35" s="27" t="str">
        <f t="shared" si="1"/>
        <v/>
      </c>
      <c r="J35" s="27" t="str">
        <f t="shared" si="2"/>
        <v/>
      </c>
      <c r="K35" s="21"/>
    </row>
    <row r="36" spans="1:11" x14ac:dyDescent="0.2">
      <c r="A36" s="20"/>
      <c r="B36" s="21"/>
      <c r="C36" s="24"/>
      <c r="D36" s="25"/>
      <c r="E36" s="25"/>
      <c r="F36" s="25"/>
      <c r="G36" s="22"/>
      <c r="H36" s="26" t="str">
        <f t="shared" si="0"/>
        <v/>
      </c>
      <c r="I36" s="27" t="str">
        <f t="shared" si="1"/>
        <v/>
      </c>
      <c r="J36" s="27" t="str">
        <f t="shared" si="2"/>
        <v/>
      </c>
      <c r="K36" s="21"/>
    </row>
    <row r="37" spans="1:11" x14ac:dyDescent="0.2">
      <c r="A37" s="20"/>
      <c r="B37" s="21"/>
      <c r="C37" s="24"/>
      <c r="D37" s="25"/>
      <c r="E37" s="25"/>
      <c r="F37" s="25"/>
      <c r="G37" s="22"/>
      <c r="H37" s="26" t="str">
        <f t="shared" si="0"/>
        <v/>
      </c>
      <c r="I37" s="27" t="str">
        <f t="shared" si="1"/>
        <v/>
      </c>
      <c r="J37" s="27" t="str">
        <f t="shared" si="2"/>
        <v/>
      </c>
      <c r="K37" s="21"/>
    </row>
    <row r="38" spans="1:11" x14ac:dyDescent="0.2">
      <c r="A38" s="20"/>
      <c r="B38" s="21"/>
      <c r="C38" s="24"/>
      <c r="D38" s="25"/>
      <c r="E38" s="25"/>
      <c r="F38" s="25"/>
      <c r="G38" s="22"/>
      <c r="H38" s="26" t="str">
        <f t="shared" si="0"/>
        <v/>
      </c>
      <c r="I38" s="27" t="str">
        <f t="shared" si="1"/>
        <v/>
      </c>
      <c r="J38" s="27" t="str">
        <f t="shared" si="2"/>
        <v/>
      </c>
      <c r="K38" s="21"/>
    </row>
    <row r="39" spans="1:11" x14ac:dyDescent="0.2">
      <c r="A39" s="20"/>
      <c r="B39" s="21"/>
      <c r="C39" s="24"/>
      <c r="D39" s="25"/>
      <c r="E39" s="25"/>
      <c r="F39" s="25"/>
      <c r="G39" s="22"/>
      <c r="H39" s="26" t="str">
        <f t="shared" si="0"/>
        <v/>
      </c>
      <c r="I39" s="27" t="str">
        <f t="shared" si="1"/>
        <v/>
      </c>
      <c r="J39" s="27" t="str">
        <f t="shared" si="2"/>
        <v/>
      </c>
      <c r="K39" s="21"/>
    </row>
    <row r="41" spans="1:11" x14ac:dyDescent="0.2">
      <c r="A41" s="35" t="s">
        <v>35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</sheetData>
  <mergeCells count="7">
    <mergeCell ref="C1:K1"/>
    <mergeCell ref="A4:K4"/>
    <mergeCell ref="H3:K3"/>
    <mergeCell ref="A41:K41"/>
    <mergeCell ref="A2:K2"/>
    <mergeCell ref="D3:F3"/>
    <mergeCell ref="A3:B3"/>
  </mergeCells>
  <conditionalFormatting sqref="A6:B39">
    <cfRule type="expression" dxfId="23" priority="3">
      <formula>AND($A6&lt;&gt;"",$B6&lt;&gt;"",COUNTIFS($A$6:$A$39,$A6,$B$6:$B$39,$B6)&gt;1)</formula>
    </cfRule>
  </conditionalFormatting>
  <conditionalFormatting sqref="E6:F39">
    <cfRule type="expression" dxfId="22" priority="1" stopIfTrue="1">
      <formula>OR(AND($E6&lt;&gt;"",$F6=""),AND($E6="",$F6&lt;&gt;""))</formula>
    </cfRule>
  </conditionalFormatting>
  <conditionalFormatting sqref="H6:H39">
    <cfRule type="expression" dxfId="21" priority="4">
      <formula>AND(ISNUMBER($H6),$H6&gt;$G$3)</formula>
    </cfRule>
  </conditionalFormatting>
  <conditionalFormatting sqref="I6:I39">
    <cfRule type="expression" dxfId="20" priority="5">
      <formula>AND(ISNUMBER($I6),$I6&gt;0)</formula>
    </cfRule>
  </conditionalFormatting>
  <conditionalFormatting sqref="J6:J39">
    <cfRule type="expression" dxfId="19" priority="2" stopIfTrue="1">
      <formula>OR(AND($E6&lt;&gt;"",$F6=""),AND($E6="",$F6&lt;&gt;""))</formula>
    </cfRule>
    <cfRule type="expression" dxfId="18" priority="6">
      <formula>$J6="Gece"</formula>
    </cfRule>
  </conditionalFormatting>
  <dataValidations count="3">
    <dataValidation type="date" operator="greaterThan" allowBlank="1" showErrorMessage="1" error="Tarihi gg.aa.yyyy biçiminde yazın (ör. 02.11.2026)." sqref="A6:A39" xr:uid="{00000000-0002-0000-0400-000000000000}">
      <formula1>1</formula1>
    </dataValidation>
    <dataValidation type="time" allowBlank="1" showErrorMessage="1" errorTitle="Saat" error="Saati ss:dd biçiminde yazın (ör. 07:00 ya da 23:30)." sqref="D6:F39" xr:uid="{00000000-0002-0000-0400-000002000000}">
      <formula1>0</formula1>
      <formula2>0.999305555555556</formula2>
    </dataValidation>
    <dataValidation type="whole" allowBlank="1" error="Molayı dakika olarak yazın (ör. 30)." sqref="G6:G39" xr:uid="{00000000-0002-0000-0400-000003000000}">
      <formula1>0</formula1>
      <formula2>600</formula2>
    </dataValidation>
  </dataValidations>
  <hyperlinks>
    <hyperlink ref="A41" r:id="rId1" xr:uid="{00000000-0004-0000-0400-000000000000}"/>
  </hyperlinks>
  <printOptions horizontalCentered="1"/>
  <pageMargins left="0.3" right="0.3" top="0.4" bottom="0.4" header="0.5" footer="0.5"/>
  <pageSetup paperSize="9" orientation="landscape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Bu ad Çalışanlar sayfasında yok. Yine de kullanmak istiyor musunuz?" xr:uid="{00000000-0002-0000-0400-000001000000}">
          <x14:formula1>
            <xm:f>'Örnek - Özet'!$A$8:$A$37</xm:f>
          </x14:formula1>
          <xm:sqref>B6:B39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43"/>
  <sheetViews>
    <sheetView showGridLines="0" zoomScale="90" workbookViewId="0">
      <pane xSplit="3" ySplit="7" topLeftCell="D8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2" customWidth="1"/>
    <col min="2" max="2" width="15" customWidth="1"/>
    <col min="3" max="3" width="11" customWidth="1"/>
    <col min="4" max="10" width="9.5" customWidth="1"/>
    <col min="11" max="11" width="2" customWidth="1"/>
    <col min="12" max="42" width="3.83203125" customWidth="1"/>
  </cols>
  <sheetData>
    <row r="1" spans="1:42" ht="34" customHeight="1" x14ac:dyDescent="0.2">
      <c r="D1" s="36" t="s">
        <v>83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</row>
    <row r="2" spans="1:42" ht="20" customHeight="1" x14ac:dyDescent="0.2">
      <c r="A2" s="14" t="s">
        <v>84</v>
      </c>
      <c r="B2" s="15">
        <v>11</v>
      </c>
      <c r="D2" s="40" t="s">
        <v>85</v>
      </c>
      <c r="E2" s="34"/>
      <c r="F2" s="34"/>
      <c r="G2" s="34"/>
      <c r="H2" s="15">
        <v>5</v>
      </c>
      <c r="I2" s="33" t="s">
        <v>86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26" customHeight="1" x14ac:dyDescent="0.2">
      <c r="A3" s="14" t="s">
        <v>87</v>
      </c>
      <c r="B3" s="15">
        <v>2026</v>
      </c>
      <c r="D3" s="40" t="s">
        <v>88</v>
      </c>
      <c r="E3" s="34"/>
      <c r="F3" s="34"/>
      <c r="G3" s="34"/>
      <c r="H3" s="15">
        <v>11</v>
      </c>
      <c r="I3" s="33" t="s">
        <v>89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</row>
    <row r="4" spans="1:42" ht="20" customHeight="1" x14ac:dyDescent="0.2">
      <c r="A4" s="14" t="s">
        <v>90</v>
      </c>
      <c r="B4" s="47"/>
      <c r="C4" s="39"/>
      <c r="D4" s="33" t="s">
        <v>91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</row>
    <row r="5" spans="1:42" x14ac:dyDescent="0.2">
      <c r="L5" s="48" t="s">
        <v>92</v>
      </c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</row>
    <row r="6" spans="1:42" ht="30" customHeight="1" x14ac:dyDescent="0.2">
      <c r="A6" s="45" t="s">
        <v>29</v>
      </c>
      <c r="B6" s="45" t="s">
        <v>30</v>
      </c>
      <c r="C6" s="45" t="s">
        <v>31</v>
      </c>
      <c r="D6" s="45" t="s">
        <v>93</v>
      </c>
      <c r="E6" s="45" t="s">
        <v>94</v>
      </c>
      <c r="F6" s="45" t="s">
        <v>95</v>
      </c>
      <c r="G6" s="45" t="s">
        <v>96</v>
      </c>
      <c r="H6" s="45" t="s">
        <v>97</v>
      </c>
      <c r="I6" s="45" t="s">
        <v>98</v>
      </c>
      <c r="J6" s="45" t="s">
        <v>99</v>
      </c>
      <c r="L6" s="10">
        <f>IF(1&lt;=DAY(DATE($B$3,$B$2+1,0)),1,"")</f>
        <v>1</v>
      </c>
      <c r="M6" s="10">
        <f>IF(2&lt;=DAY(DATE($B$3,$B$2+1,0)),2,"")</f>
        <v>2</v>
      </c>
      <c r="N6" s="10">
        <f>IF(3&lt;=DAY(DATE($B$3,$B$2+1,0)),3,"")</f>
        <v>3</v>
      </c>
      <c r="O6" s="10">
        <f>IF(4&lt;=DAY(DATE($B$3,$B$2+1,0)),4,"")</f>
        <v>4</v>
      </c>
      <c r="P6" s="10">
        <f>IF(5&lt;=DAY(DATE($B$3,$B$2+1,0)),5,"")</f>
        <v>5</v>
      </c>
      <c r="Q6" s="10">
        <f>IF(6&lt;=DAY(DATE($B$3,$B$2+1,0)),6,"")</f>
        <v>6</v>
      </c>
      <c r="R6" s="10">
        <f>IF(7&lt;=DAY(DATE($B$3,$B$2+1,0)),7,"")</f>
        <v>7</v>
      </c>
      <c r="S6" s="10">
        <f>IF(8&lt;=DAY(DATE($B$3,$B$2+1,0)),8,"")</f>
        <v>8</v>
      </c>
      <c r="T6" s="10">
        <f>IF(9&lt;=DAY(DATE($B$3,$B$2+1,0)),9,"")</f>
        <v>9</v>
      </c>
      <c r="U6" s="10">
        <f>IF(10&lt;=DAY(DATE($B$3,$B$2+1,0)),10,"")</f>
        <v>10</v>
      </c>
      <c r="V6" s="10">
        <f>IF(11&lt;=DAY(DATE($B$3,$B$2+1,0)),11,"")</f>
        <v>11</v>
      </c>
      <c r="W6" s="10">
        <f>IF(12&lt;=DAY(DATE($B$3,$B$2+1,0)),12,"")</f>
        <v>12</v>
      </c>
      <c r="X6" s="10">
        <f>IF(13&lt;=DAY(DATE($B$3,$B$2+1,0)),13,"")</f>
        <v>13</v>
      </c>
      <c r="Y6" s="10">
        <f>IF(14&lt;=DAY(DATE($B$3,$B$2+1,0)),14,"")</f>
        <v>14</v>
      </c>
      <c r="Z6" s="10">
        <f>IF(15&lt;=DAY(DATE($B$3,$B$2+1,0)),15,"")</f>
        <v>15</v>
      </c>
      <c r="AA6" s="10">
        <f>IF(16&lt;=DAY(DATE($B$3,$B$2+1,0)),16,"")</f>
        <v>16</v>
      </c>
      <c r="AB6" s="10">
        <f>IF(17&lt;=DAY(DATE($B$3,$B$2+1,0)),17,"")</f>
        <v>17</v>
      </c>
      <c r="AC6" s="10">
        <f>IF(18&lt;=DAY(DATE($B$3,$B$2+1,0)),18,"")</f>
        <v>18</v>
      </c>
      <c r="AD6" s="10">
        <f>IF(19&lt;=DAY(DATE($B$3,$B$2+1,0)),19,"")</f>
        <v>19</v>
      </c>
      <c r="AE6" s="10">
        <f>IF(20&lt;=DAY(DATE($B$3,$B$2+1,0)),20,"")</f>
        <v>20</v>
      </c>
      <c r="AF6" s="10">
        <f>IF(21&lt;=DAY(DATE($B$3,$B$2+1,0)),21,"")</f>
        <v>21</v>
      </c>
      <c r="AG6" s="10">
        <f>IF(22&lt;=DAY(DATE($B$3,$B$2+1,0)),22,"")</f>
        <v>22</v>
      </c>
      <c r="AH6" s="10">
        <f>IF(23&lt;=DAY(DATE($B$3,$B$2+1,0)),23,"")</f>
        <v>23</v>
      </c>
      <c r="AI6" s="10">
        <f>IF(24&lt;=DAY(DATE($B$3,$B$2+1,0)),24,"")</f>
        <v>24</v>
      </c>
      <c r="AJ6" s="10">
        <f>IF(25&lt;=DAY(DATE($B$3,$B$2+1,0)),25,"")</f>
        <v>25</v>
      </c>
      <c r="AK6" s="10">
        <f>IF(26&lt;=DAY(DATE($B$3,$B$2+1,0)),26,"")</f>
        <v>26</v>
      </c>
      <c r="AL6" s="10">
        <f>IF(27&lt;=DAY(DATE($B$3,$B$2+1,0)),27,"")</f>
        <v>27</v>
      </c>
      <c r="AM6" s="10">
        <f>IF(28&lt;=DAY(DATE($B$3,$B$2+1,0)),28,"")</f>
        <v>28</v>
      </c>
      <c r="AN6" s="10">
        <f>IF(29&lt;=DAY(DATE($B$3,$B$2+1,0)),29,"")</f>
        <v>29</v>
      </c>
      <c r="AO6" s="10">
        <f>IF(30&lt;=DAY(DATE($B$3,$B$2+1,0)),30,"")</f>
        <v>30</v>
      </c>
      <c r="AP6" s="10" t="str">
        <f>IF(31&lt;=DAY(DATE($B$3,$B$2+1,0)),31,"")</f>
        <v/>
      </c>
    </row>
    <row r="7" spans="1:42" ht="30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L7" s="10" t="str">
        <f t="shared" ref="L7:AP7" si="0">IF(L$6="","",CHOOSE(WEEKDAY(DATE($B$3,$B$2,L$6),2),"Pzt","Sal","Çar","Per","Cum","Cmt","Paz"))</f>
        <v>Paz</v>
      </c>
      <c r="M7" s="10" t="str">
        <f t="shared" si="0"/>
        <v>Pzt</v>
      </c>
      <c r="N7" s="10" t="str">
        <f t="shared" si="0"/>
        <v>Sal</v>
      </c>
      <c r="O7" s="10" t="str">
        <f t="shared" si="0"/>
        <v>Çar</v>
      </c>
      <c r="P7" s="10" t="str">
        <f t="shared" si="0"/>
        <v>Per</v>
      </c>
      <c r="Q7" s="10" t="str">
        <f t="shared" si="0"/>
        <v>Cum</v>
      </c>
      <c r="R7" s="10" t="str">
        <f t="shared" si="0"/>
        <v>Cmt</v>
      </c>
      <c r="S7" s="10" t="str">
        <f t="shared" si="0"/>
        <v>Paz</v>
      </c>
      <c r="T7" s="10" t="str">
        <f t="shared" si="0"/>
        <v>Pzt</v>
      </c>
      <c r="U7" s="10" t="str">
        <f t="shared" si="0"/>
        <v>Sal</v>
      </c>
      <c r="V7" s="10" t="str">
        <f t="shared" si="0"/>
        <v>Çar</v>
      </c>
      <c r="W7" s="10" t="str">
        <f t="shared" si="0"/>
        <v>Per</v>
      </c>
      <c r="X7" s="10" t="str">
        <f t="shared" si="0"/>
        <v>Cum</v>
      </c>
      <c r="Y7" s="10" t="str">
        <f t="shared" si="0"/>
        <v>Cmt</v>
      </c>
      <c r="Z7" s="10" t="str">
        <f t="shared" si="0"/>
        <v>Paz</v>
      </c>
      <c r="AA7" s="10" t="str">
        <f t="shared" si="0"/>
        <v>Pzt</v>
      </c>
      <c r="AB7" s="10" t="str">
        <f t="shared" si="0"/>
        <v>Sal</v>
      </c>
      <c r="AC7" s="10" t="str">
        <f t="shared" si="0"/>
        <v>Çar</v>
      </c>
      <c r="AD7" s="10" t="str">
        <f t="shared" si="0"/>
        <v>Per</v>
      </c>
      <c r="AE7" s="10" t="str">
        <f t="shared" si="0"/>
        <v>Cum</v>
      </c>
      <c r="AF7" s="10" t="str">
        <f t="shared" si="0"/>
        <v>Cmt</v>
      </c>
      <c r="AG7" s="10" t="str">
        <f t="shared" si="0"/>
        <v>Paz</v>
      </c>
      <c r="AH7" s="10" t="str">
        <f t="shared" si="0"/>
        <v>Pzt</v>
      </c>
      <c r="AI7" s="10" t="str">
        <f t="shared" si="0"/>
        <v>Sal</v>
      </c>
      <c r="AJ7" s="10" t="str">
        <f t="shared" si="0"/>
        <v>Çar</v>
      </c>
      <c r="AK7" s="10" t="str">
        <f t="shared" si="0"/>
        <v>Per</v>
      </c>
      <c r="AL7" s="10" t="str">
        <f t="shared" si="0"/>
        <v>Cum</v>
      </c>
      <c r="AM7" s="10" t="str">
        <f t="shared" si="0"/>
        <v>Cmt</v>
      </c>
      <c r="AN7" s="10" t="str">
        <f t="shared" si="0"/>
        <v>Paz</v>
      </c>
      <c r="AO7" s="10" t="str">
        <f t="shared" si="0"/>
        <v>Pzt</v>
      </c>
      <c r="AP7" s="10" t="str">
        <f t="shared" si="0"/>
        <v/>
      </c>
    </row>
    <row r="8" spans="1:42" ht="18" customHeight="1" x14ac:dyDescent="0.2">
      <c r="A8" s="28" t="s">
        <v>72</v>
      </c>
      <c r="B8" s="12" t="s">
        <v>100</v>
      </c>
      <c r="C8" s="12" t="s">
        <v>73</v>
      </c>
      <c r="D8" s="29">
        <f t="shared" ref="D8:D37" si="1">IF(OR($A8="",AND($B$4&lt;&gt;"",$C8&lt;&gt;$B$4)),"",COUNTIF($L8:$AP8,"Ç"))</f>
        <v>6</v>
      </c>
      <c r="E8" s="30">
        <f>IF(OR($A8="",AND($B$4&lt;&gt;"",$C8&lt;&gt;$B$4)),"",SUMIFS('Örnek - Kayıt'!$H$6:$H$39,'Örnek - Kayıt'!$A$6:$A$39,"&gt;="&amp;DATE($B$3,$B$2,1),'Örnek - Kayıt'!$A$6:$A$39,"&lt;"&amp;DATE($B$3,$B$2+1,1),'Örnek - Kayıt'!$B$6:$B$39,$A8))</f>
        <v>45.39</v>
      </c>
      <c r="F8" s="31">
        <f t="shared" ref="F8:F37" si="2">IF(OR($A8="",AND($B$4&lt;&gt;"",$C8&lt;&gt;$B$4)),"",IF($D8=0,"",$E8/$D8))</f>
        <v>7.5650000000000004</v>
      </c>
      <c r="G8" s="22">
        <f>IF(OR($A8="",AND($B$4&lt;&gt;"",$C8&lt;&gt;$B$4)),"",COUNTIFS('Örnek - Kayıt'!$A$6:$A$39,"&gt;="&amp;DATE($B$3,$B$2,1),'Örnek - Kayıt'!$A$6:$A$39,"&lt;"&amp;DATE($B$3,$B$2+1,1),'Örnek - Kayıt'!$B$6:$B$39,$A8,'Örnek - Kayıt'!$I$6:$I$39,"&gt;0"))</f>
        <v>0</v>
      </c>
      <c r="H8" s="22">
        <f>IF(OR($A8="",AND($B$4&lt;&gt;"",$C8&lt;&gt;$B$4)),"",SUMIFS('Örnek - Kayıt'!$I$6:$I$39,'Örnek - Kayıt'!$A$6:$A$39,"&gt;="&amp;DATE($B$3,$B$2,1),'Örnek - Kayıt'!$A$6:$A$39,"&lt;"&amp;DATE($B$3,$B$2+1,1),'Örnek - Kayıt'!$B$6:$B$39,$A8))</f>
        <v>0</v>
      </c>
      <c r="I8" s="22">
        <f t="shared" ref="I8:I37" si="3">IF(OR($A8="",AND($B$4&lt;&gt;"",$C8&lt;&gt;$B$4)),"",SUMPRODUCT(--($L8:$AP8="?")))</f>
        <v>0</v>
      </c>
      <c r="J8" s="22">
        <f>IF(OR($A8="",AND($B$4&lt;&gt;"",$C8&lt;&gt;$B$4)),"",COUNTIFS('Örnek - Kayıt'!$A$6:$A$39,"&gt;="&amp;DATE($B$3,$B$2,1),'Örnek - Kayıt'!$A$6:$A$39,"&lt;"&amp;DATE($B$3,$B$2+1,1),'Örnek - Kayıt'!$B$6:$B$39,$A8,'Örnek - Kayıt'!$H$6:$H$39,"&gt;"&amp;$H$3))</f>
        <v>0</v>
      </c>
      <c r="L8" s="22" t="str">
        <f>IF(OR(OR($A8="",AND($B$4&lt;&gt;"",$C8&lt;&gt;$B$4)),L$6=""),"",IF(COUNTIFS('Örnek - Kayıt'!$A$6:$A$39,DATE($B$3,$B$2,L$6),'Örnek - Kayıt'!$B$6:$B$39,$A8,'Örnek - Kayıt'!$J$6:$J$39,"Çıkış yok")+COUNTIFS('Örnek - Kayıt'!$A$6:$A$39,DATE($B$3,$B$2,L$6),'Örnek - Kayıt'!$B$6:$B$39,$A8,'Örnek - Kayıt'!$J$6:$J$39,"Giriş yok")&gt;0,"?",IF(COUNTIFS('Örnek - Kayıt'!$A$6:$A$39,DATE($B$3,$B$2,L$6),'Örnek - Kayıt'!$B$6:$B$39,$A8,'Örnek - Kayıt'!$H$6:$H$39,"&gt;-24")&gt;0,"Ç","")))</f>
        <v/>
      </c>
      <c r="M8" s="22" t="str">
        <f>IF(OR(OR($A8="",AND($B$4&lt;&gt;"",$C8&lt;&gt;$B$4)),M$6=""),"",IF(COUNTIFS('Örnek - Kayıt'!$A$6:$A$39,DATE($B$3,$B$2,M$6),'Örnek - Kayıt'!$B$6:$B$39,$A8,'Örnek - Kayıt'!$J$6:$J$39,"Çıkış yok")+COUNTIFS('Örnek - Kayıt'!$A$6:$A$39,DATE($B$3,$B$2,M$6),'Örnek - Kayıt'!$B$6:$B$39,$A8,'Örnek - Kayıt'!$J$6:$J$39,"Giriş yok")&gt;0,"?",IF(COUNTIFS('Örnek - Kayıt'!$A$6:$A$39,DATE($B$3,$B$2,M$6),'Örnek - Kayıt'!$B$6:$B$39,$A8,'Örnek - Kayıt'!$H$6:$H$39,"&gt;-24")&gt;0,"Ç","")))</f>
        <v>Ç</v>
      </c>
      <c r="N8" s="22" t="str">
        <f>IF(OR(OR($A8="",AND($B$4&lt;&gt;"",$C8&lt;&gt;$B$4)),N$6=""),"",IF(COUNTIFS('Örnek - Kayıt'!$A$6:$A$39,DATE($B$3,$B$2,N$6),'Örnek - Kayıt'!$B$6:$B$39,$A8,'Örnek - Kayıt'!$J$6:$J$39,"Çıkış yok")+COUNTIFS('Örnek - Kayıt'!$A$6:$A$39,DATE($B$3,$B$2,N$6),'Örnek - Kayıt'!$B$6:$B$39,$A8,'Örnek - Kayıt'!$J$6:$J$39,"Giriş yok")&gt;0,"?",IF(COUNTIFS('Örnek - Kayıt'!$A$6:$A$39,DATE($B$3,$B$2,N$6),'Örnek - Kayıt'!$B$6:$B$39,$A8,'Örnek - Kayıt'!$H$6:$H$39,"&gt;-24")&gt;0,"Ç","")))</f>
        <v>Ç</v>
      </c>
      <c r="O8" s="22" t="str">
        <f>IF(OR(OR($A8="",AND($B$4&lt;&gt;"",$C8&lt;&gt;$B$4)),O$6=""),"",IF(COUNTIFS('Örnek - Kayıt'!$A$6:$A$39,DATE($B$3,$B$2,O$6),'Örnek - Kayıt'!$B$6:$B$39,$A8,'Örnek - Kayıt'!$J$6:$J$39,"Çıkış yok")+COUNTIFS('Örnek - Kayıt'!$A$6:$A$39,DATE($B$3,$B$2,O$6),'Örnek - Kayıt'!$B$6:$B$39,$A8,'Örnek - Kayıt'!$J$6:$J$39,"Giriş yok")&gt;0,"?",IF(COUNTIFS('Örnek - Kayıt'!$A$6:$A$39,DATE($B$3,$B$2,O$6),'Örnek - Kayıt'!$B$6:$B$39,$A8,'Örnek - Kayıt'!$H$6:$H$39,"&gt;-24")&gt;0,"Ç","")))</f>
        <v>Ç</v>
      </c>
      <c r="P8" s="22" t="str">
        <f>IF(OR(OR($A8="",AND($B$4&lt;&gt;"",$C8&lt;&gt;$B$4)),P$6=""),"",IF(COUNTIFS('Örnek - Kayıt'!$A$6:$A$39,DATE($B$3,$B$2,P$6),'Örnek - Kayıt'!$B$6:$B$39,$A8,'Örnek - Kayıt'!$J$6:$J$39,"Çıkış yok")+COUNTIFS('Örnek - Kayıt'!$A$6:$A$39,DATE($B$3,$B$2,P$6),'Örnek - Kayıt'!$B$6:$B$39,$A8,'Örnek - Kayıt'!$J$6:$J$39,"Giriş yok")&gt;0,"?",IF(COUNTIFS('Örnek - Kayıt'!$A$6:$A$39,DATE($B$3,$B$2,P$6),'Örnek - Kayıt'!$B$6:$B$39,$A8,'Örnek - Kayıt'!$H$6:$H$39,"&gt;-24")&gt;0,"Ç","")))</f>
        <v>Ç</v>
      </c>
      <c r="Q8" s="22" t="str">
        <f>IF(OR(OR($A8="",AND($B$4&lt;&gt;"",$C8&lt;&gt;$B$4)),Q$6=""),"",IF(COUNTIFS('Örnek - Kayıt'!$A$6:$A$39,DATE($B$3,$B$2,Q$6),'Örnek - Kayıt'!$B$6:$B$39,$A8,'Örnek - Kayıt'!$J$6:$J$39,"Çıkış yok")+COUNTIFS('Örnek - Kayıt'!$A$6:$A$39,DATE($B$3,$B$2,Q$6),'Örnek - Kayıt'!$B$6:$B$39,$A8,'Örnek - Kayıt'!$J$6:$J$39,"Giriş yok")&gt;0,"?",IF(COUNTIFS('Örnek - Kayıt'!$A$6:$A$39,DATE($B$3,$B$2,Q$6),'Örnek - Kayıt'!$B$6:$B$39,$A8,'Örnek - Kayıt'!$H$6:$H$39,"&gt;-24")&gt;0,"Ç","")))</f>
        <v>Ç</v>
      </c>
      <c r="R8" s="22" t="str">
        <f>IF(OR(OR($A8="",AND($B$4&lt;&gt;"",$C8&lt;&gt;$B$4)),R$6=""),"",IF(COUNTIFS('Örnek - Kayıt'!$A$6:$A$39,DATE($B$3,$B$2,R$6),'Örnek - Kayıt'!$B$6:$B$39,$A8,'Örnek - Kayıt'!$J$6:$J$39,"Çıkış yok")+COUNTIFS('Örnek - Kayıt'!$A$6:$A$39,DATE($B$3,$B$2,R$6),'Örnek - Kayıt'!$B$6:$B$39,$A8,'Örnek - Kayıt'!$J$6:$J$39,"Giriş yok")&gt;0,"?",IF(COUNTIFS('Örnek - Kayıt'!$A$6:$A$39,DATE($B$3,$B$2,R$6),'Örnek - Kayıt'!$B$6:$B$39,$A8,'Örnek - Kayıt'!$H$6:$H$39,"&gt;-24")&gt;0,"Ç","")))</f>
        <v>Ç</v>
      </c>
      <c r="S8" s="22" t="str">
        <f>IF(OR(OR($A8="",AND($B$4&lt;&gt;"",$C8&lt;&gt;$B$4)),S$6=""),"",IF(COUNTIFS('Örnek - Kayıt'!$A$6:$A$39,DATE($B$3,$B$2,S$6),'Örnek - Kayıt'!$B$6:$B$39,$A8,'Örnek - Kayıt'!$J$6:$J$39,"Çıkış yok")+COUNTIFS('Örnek - Kayıt'!$A$6:$A$39,DATE($B$3,$B$2,S$6),'Örnek - Kayıt'!$B$6:$B$39,$A8,'Örnek - Kayıt'!$J$6:$J$39,"Giriş yok")&gt;0,"?",IF(COUNTIFS('Örnek - Kayıt'!$A$6:$A$39,DATE($B$3,$B$2,S$6),'Örnek - Kayıt'!$B$6:$B$39,$A8,'Örnek - Kayıt'!$H$6:$H$39,"&gt;-24")&gt;0,"Ç","")))</f>
        <v/>
      </c>
      <c r="T8" s="22" t="str">
        <f>IF(OR(OR($A8="",AND($B$4&lt;&gt;"",$C8&lt;&gt;$B$4)),T$6=""),"",IF(COUNTIFS('Örnek - Kayıt'!$A$6:$A$39,DATE($B$3,$B$2,T$6),'Örnek - Kayıt'!$B$6:$B$39,$A8,'Örnek - Kayıt'!$J$6:$J$39,"Çıkış yok")+COUNTIFS('Örnek - Kayıt'!$A$6:$A$39,DATE($B$3,$B$2,T$6),'Örnek - Kayıt'!$B$6:$B$39,$A8,'Örnek - Kayıt'!$J$6:$J$39,"Giriş yok")&gt;0,"?",IF(COUNTIFS('Örnek - Kayıt'!$A$6:$A$39,DATE($B$3,$B$2,T$6),'Örnek - Kayıt'!$B$6:$B$39,$A8,'Örnek - Kayıt'!$H$6:$H$39,"&gt;-24")&gt;0,"Ç","")))</f>
        <v/>
      </c>
      <c r="U8" s="22" t="str">
        <f>IF(OR(OR($A8="",AND($B$4&lt;&gt;"",$C8&lt;&gt;$B$4)),U$6=""),"",IF(COUNTIFS('Örnek - Kayıt'!$A$6:$A$39,DATE($B$3,$B$2,U$6),'Örnek - Kayıt'!$B$6:$B$39,$A8,'Örnek - Kayıt'!$J$6:$J$39,"Çıkış yok")+COUNTIFS('Örnek - Kayıt'!$A$6:$A$39,DATE($B$3,$B$2,U$6),'Örnek - Kayıt'!$B$6:$B$39,$A8,'Örnek - Kayıt'!$J$6:$J$39,"Giriş yok")&gt;0,"?",IF(COUNTIFS('Örnek - Kayıt'!$A$6:$A$39,DATE($B$3,$B$2,U$6),'Örnek - Kayıt'!$B$6:$B$39,$A8,'Örnek - Kayıt'!$H$6:$H$39,"&gt;-24")&gt;0,"Ç","")))</f>
        <v/>
      </c>
      <c r="V8" s="22" t="str">
        <f>IF(OR(OR($A8="",AND($B$4&lt;&gt;"",$C8&lt;&gt;$B$4)),V$6=""),"",IF(COUNTIFS('Örnek - Kayıt'!$A$6:$A$39,DATE($B$3,$B$2,V$6),'Örnek - Kayıt'!$B$6:$B$39,$A8,'Örnek - Kayıt'!$J$6:$J$39,"Çıkış yok")+COUNTIFS('Örnek - Kayıt'!$A$6:$A$39,DATE($B$3,$B$2,V$6),'Örnek - Kayıt'!$B$6:$B$39,$A8,'Örnek - Kayıt'!$J$6:$J$39,"Giriş yok")&gt;0,"?",IF(COUNTIFS('Örnek - Kayıt'!$A$6:$A$39,DATE($B$3,$B$2,V$6),'Örnek - Kayıt'!$B$6:$B$39,$A8,'Örnek - Kayıt'!$H$6:$H$39,"&gt;-24")&gt;0,"Ç","")))</f>
        <v/>
      </c>
      <c r="W8" s="22" t="str">
        <f>IF(OR(OR($A8="",AND($B$4&lt;&gt;"",$C8&lt;&gt;$B$4)),W$6=""),"",IF(COUNTIFS('Örnek - Kayıt'!$A$6:$A$39,DATE($B$3,$B$2,W$6),'Örnek - Kayıt'!$B$6:$B$39,$A8,'Örnek - Kayıt'!$J$6:$J$39,"Çıkış yok")+COUNTIFS('Örnek - Kayıt'!$A$6:$A$39,DATE($B$3,$B$2,W$6),'Örnek - Kayıt'!$B$6:$B$39,$A8,'Örnek - Kayıt'!$J$6:$J$39,"Giriş yok")&gt;0,"?",IF(COUNTIFS('Örnek - Kayıt'!$A$6:$A$39,DATE($B$3,$B$2,W$6),'Örnek - Kayıt'!$B$6:$B$39,$A8,'Örnek - Kayıt'!$H$6:$H$39,"&gt;-24")&gt;0,"Ç","")))</f>
        <v/>
      </c>
      <c r="X8" s="22" t="str">
        <f>IF(OR(OR($A8="",AND($B$4&lt;&gt;"",$C8&lt;&gt;$B$4)),X$6=""),"",IF(COUNTIFS('Örnek - Kayıt'!$A$6:$A$39,DATE($B$3,$B$2,X$6),'Örnek - Kayıt'!$B$6:$B$39,$A8,'Örnek - Kayıt'!$J$6:$J$39,"Çıkış yok")+COUNTIFS('Örnek - Kayıt'!$A$6:$A$39,DATE($B$3,$B$2,X$6),'Örnek - Kayıt'!$B$6:$B$39,$A8,'Örnek - Kayıt'!$J$6:$J$39,"Giriş yok")&gt;0,"?",IF(COUNTIFS('Örnek - Kayıt'!$A$6:$A$39,DATE($B$3,$B$2,X$6),'Örnek - Kayıt'!$B$6:$B$39,$A8,'Örnek - Kayıt'!$H$6:$H$39,"&gt;-24")&gt;0,"Ç","")))</f>
        <v/>
      </c>
      <c r="Y8" s="22" t="str">
        <f>IF(OR(OR($A8="",AND($B$4&lt;&gt;"",$C8&lt;&gt;$B$4)),Y$6=""),"",IF(COUNTIFS('Örnek - Kayıt'!$A$6:$A$39,DATE($B$3,$B$2,Y$6),'Örnek - Kayıt'!$B$6:$B$39,$A8,'Örnek - Kayıt'!$J$6:$J$39,"Çıkış yok")+COUNTIFS('Örnek - Kayıt'!$A$6:$A$39,DATE($B$3,$B$2,Y$6),'Örnek - Kayıt'!$B$6:$B$39,$A8,'Örnek - Kayıt'!$J$6:$J$39,"Giriş yok")&gt;0,"?",IF(COUNTIFS('Örnek - Kayıt'!$A$6:$A$39,DATE($B$3,$B$2,Y$6),'Örnek - Kayıt'!$B$6:$B$39,$A8,'Örnek - Kayıt'!$H$6:$H$39,"&gt;-24")&gt;0,"Ç","")))</f>
        <v/>
      </c>
      <c r="Z8" s="22" t="str">
        <f>IF(OR(OR($A8="",AND($B$4&lt;&gt;"",$C8&lt;&gt;$B$4)),Z$6=""),"",IF(COUNTIFS('Örnek - Kayıt'!$A$6:$A$39,DATE($B$3,$B$2,Z$6),'Örnek - Kayıt'!$B$6:$B$39,$A8,'Örnek - Kayıt'!$J$6:$J$39,"Çıkış yok")+COUNTIFS('Örnek - Kayıt'!$A$6:$A$39,DATE($B$3,$B$2,Z$6),'Örnek - Kayıt'!$B$6:$B$39,$A8,'Örnek - Kayıt'!$J$6:$J$39,"Giriş yok")&gt;0,"?",IF(COUNTIFS('Örnek - Kayıt'!$A$6:$A$39,DATE($B$3,$B$2,Z$6),'Örnek - Kayıt'!$B$6:$B$39,$A8,'Örnek - Kayıt'!$H$6:$H$39,"&gt;-24")&gt;0,"Ç","")))</f>
        <v/>
      </c>
      <c r="AA8" s="22" t="str">
        <f>IF(OR(OR($A8="",AND($B$4&lt;&gt;"",$C8&lt;&gt;$B$4)),AA$6=""),"",IF(COUNTIFS('Örnek - Kayıt'!$A$6:$A$39,DATE($B$3,$B$2,AA$6),'Örnek - Kayıt'!$B$6:$B$39,$A8,'Örnek - Kayıt'!$J$6:$J$39,"Çıkış yok")+COUNTIFS('Örnek - Kayıt'!$A$6:$A$39,DATE($B$3,$B$2,AA$6),'Örnek - Kayıt'!$B$6:$B$39,$A8,'Örnek - Kayıt'!$J$6:$J$39,"Giriş yok")&gt;0,"?",IF(COUNTIFS('Örnek - Kayıt'!$A$6:$A$39,DATE($B$3,$B$2,AA$6),'Örnek - Kayıt'!$B$6:$B$39,$A8,'Örnek - Kayıt'!$H$6:$H$39,"&gt;-24")&gt;0,"Ç","")))</f>
        <v/>
      </c>
      <c r="AB8" s="22" t="str">
        <f>IF(OR(OR($A8="",AND($B$4&lt;&gt;"",$C8&lt;&gt;$B$4)),AB$6=""),"",IF(COUNTIFS('Örnek - Kayıt'!$A$6:$A$39,DATE($B$3,$B$2,AB$6),'Örnek - Kayıt'!$B$6:$B$39,$A8,'Örnek - Kayıt'!$J$6:$J$39,"Çıkış yok")+COUNTIFS('Örnek - Kayıt'!$A$6:$A$39,DATE($B$3,$B$2,AB$6),'Örnek - Kayıt'!$B$6:$B$39,$A8,'Örnek - Kayıt'!$J$6:$J$39,"Giriş yok")&gt;0,"?",IF(COUNTIFS('Örnek - Kayıt'!$A$6:$A$39,DATE($B$3,$B$2,AB$6),'Örnek - Kayıt'!$B$6:$B$39,$A8,'Örnek - Kayıt'!$H$6:$H$39,"&gt;-24")&gt;0,"Ç","")))</f>
        <v/>
      </c>
      <c r="AC8" s="22" t="str">
        <f>IF(OR(OR($A8="",AND($B$4&lt;&gt;"",$C8&lt;&gt;$B$4)),AC$6=""),"",IF(COUNTIFS('Örnek - Kayıt'!$A$6:$A$39,DATE($B$3,$B$2,AC$6),'Örnek - Kayıt'!$B$6:$B$39,$A8,'Örnek - Kayıt'!$J$6:$J$39,"Çıkış yok")+COUNTIFS('Örnek - Kayıt'!$A$6:$A$39,DATE($B$3,$B$2,AC$6),'Örnek - Kayıt'!$B$6:$B$39,$A8,'Örnek - Kayıt'!$J$6:$J$39,"Giriş yok")&gt;0,"?",IF(COUNTIFS('Örnek - Kayıt'!$A$6:$A$39,DATE($B$3,$B$2,AC$6),'Örnek - Kayıt'!$B$6:$B$39,$A8,'Örnek - Kayıt'!$H$6:$H$39,"&gt;-24")&gt;0,"Ç","")))</f>
        <v/>
      </c>
      <c r="AD8" s="22" t="str">
        <f>IF(OR(OR($A8="",AND($B$4&lt;&gt;"",$C8&lt;&gt;$B$4)),AD$6=""),"",IF(COUNTIFS('Örnek - Kayıt'!$A$6:$A$39,DATE($B$3,$B$2,AD$6),'Örnek - Kayıt'!$B$6:$B$39,$A8,'Örnek - Kayıt'!$J$6:$J$39,"Çıkış yok")+COUNTIFS('Örnek - Kayıt'!$A$6:$A$39,DATE($B$3,$B$2,AD$6),'Örnek - Kayıt'!$B$6:$B$39,$A8,'Örnek - Kayıt'!$J$6:$J$39,"Giriş yok")&gt;0,"?",IF(COUNTIFS('Örnek - Kayıt'!$A$6:$A$39,DATE($B$3,$B$2,AD$6),'Örnek - Kayıt'!$B$6:$B$39,$A8,'Örnek - Kayıt'!$H$6:$H$39,"&gt;-24")&gt;0,"Ç","")))</f>
        <v/>
      </c>
      <c r="AE8" s="22" t="str">
        <f>IF(OR(OR($A8="",AND($B$4&lt;&gt;"",$C8&lt;&gt;$B$4)),AE$6=""),"",IF(COUNTIFS('Örnek - Kayıt'!$A$6:$A$39,DATE($B$3,$B$2,AE$6),'Örnek - Kayıt'!$B$6:$B$39,$A8,'Örnek - Kayıt'!$J$6:$J$39,"Çıkış yok")+COUNTIFS('Örnek - Kayıt'!$A$6:$A$39,DATE($B$3,$B$2,AE$6),'Örnek - Kayıt'!$B$6:$B$39,$A8,'Örnek - Kayıt'!$J$6:$J$39,"Giriş yok")&gt;0,"?",IF(COUNTIFS('Örnek - Kayıt'!$A$6:$A$39,DATE($B$3,$B$2,AE$6),'Örnek - Kayıt'!$B$6:$B$39,$A8,'Örnek - Kayıt'!$H$6:$H$39,"&gt;-24")&gt;0,"Ç","")))</f>
        <v/>
      </c>
      <c r="AF8" s="22" t="str">
        <f>IF(OR(OR($A8="",AND($B$4&lt;&gt;"",$C8&lt;&gt;$B$4)),AF$6=""),"",IF(COUNTIFS('Örnek - Kayıt'!$A$6:$A$39,DATE($B$3,$B$2,AF$6),'Örnek - Kayıt'!$B$6:$B$39,$A8,'Örnek - Kayıt'!$J$6:$J$39,"Çıkış yok")+COUNTIFS('Örnek - Kayıt'!$A$6:$A$39,DATE($B$3,$B$2,AF$6),'Örnek - Kayıt'!$B$6:$B$39,$A8,'Örnek - Kayıt'!$J$6:$J$39,"Giriş yok")&gt;0,"?",IF(COUNTIFS('Örnek - Kayıt'!$A$6:$A$39,DATE($B$3,$B$2,AF$6),'Örnek - Kayıt'!$B$6:$B$39,$A8,'Örnek - Kayıt'!$H$6:$H$39,"&gt;-24")&gt;0,"Ç","")))</f>
        <v/>
      </c>
      <c r="AG8" s="22" t="str">
        <f>IF(OR(OR($A8="",AND($B$4&lt;&gt;"",$C8&lt;&gt;$B$4)),AG$6=""),"",IF(COUNTIFS('Örnek - Kayıt'!$A$6:$A$39,DATE($B$3,$B$2,AG$6),'Örnek - Kayıt'!$B$6:$B$39,$A8,'Örnek - Kayıt'!$J$6:$J$39,"Çıkış yok")+COUNTIFS('Örnek - Kayıt'!$A$6:$A$39,DATE($B$3,$B$2,AG$6),'Örnek - Kayıt'!$B$6:$B$39,$A8,'Örnek - Kayıt'!$J$6:$J$39,"Giriş yok")&gt;0,"?",IF(COUNTIFS('Örnek - Kayıt'!$A$6:$A$39,DATE($B$3,$B$2,AG$6),'Örnek - Kayıt'!$B$6:$B$39,$A8,'Örnek - Kayıt'!$H$6:$H$39,"&gt;-24")&gt;0,"Ç","")))</f>
        <v/>
      </c>
      <c r="AH8" s="22" t="str">
        <f>IF(OR(OR($A8="",AND($B$4&lt;&gt;"",$C8&lt;&gt;$B$4)),AH$6=""),"",IF(COUNTIFS('Örnek - Kayıt'!$A$6:$A$39,DATE($B$3,$B$2,AH$6),'Örnek - Kayıt'!$B$6:$B$39,$A8,'Örnek - Kayıt'!$J$6:$J$39,"Çıkış yok")+COUNTIFS('Örnek - Kayıt'!$A$6:$A$39,DATE($B$3,$B$2,AH$6),'Örnek - Kayıt'!$B$6:$B$39,$A8,'Örnek - Kayıt'!$J$6:$J$39,"Giriş yok")&gt;0,"?",IF(COUNTIFS('Örnek - Kayıt'!$A$6:$A$39,DATE($B$3,$B$2,AH$6),'Örnek - Kayıt'!$B$6:$B$39,$A8,'Örnek - Kayıt'!$H$6:$H$39,"&gt;-24")&gt;0,"Ç","")))</f>
        <v/>
      </c>
      <c r="AI8" s="22" t="str">
        <f>IF(OR(OR($A8="",AND($B$4&lt;&gt;"",$C8&lt;&gt;$B$4)),AI$6=""),"",IF(COUNTIFS('Örnek - Kayıt'!$A$6:$A$39,DATE($B$3,$B$2,AI$6),'Örnek - Kayıt'!$B$6:$B$39,$A8,'Örnek - Kayıt'!$J$6:$J$39,"Çıkış yok")+COUNTIFS('Örnek - Kayıt'!$A$6:$A$39,DATE($B$3,$B$2,AI$6),'Örnek - Kayıt'!$B$6:$B$39,$A8,'Örnek - Kayıt'!$J$6:$J$39,"Giriş yok")&gt;0,"?",IF(COUNTIFS('Örnek - Kayıt'!$A$6:$A$39,DATE($B$3,$B$2,AI$6),'Örnek - Kayıt'!$B$6:$B$39,$A8,'Örnek - Kayıt'!$H$6:$H$39,"&gt;-24")&gt;0,"Ç","")))</f>
        <v/>
      </c>
      <c r="AJ8" s="22" t="str">
        <f>IF(OR(OR($A8="",AND($B$4&lt;&gt;"",$C8&lt;&gt;$B$4)),AJ$6=""),"",IF(COUNTIFS('Örnek - Kayıt'!$A$6:$A$39,DATE($B$3,$B$2,AJ$6),'Örnek - Kayıt'!$B$6:$B$39,$A8,'Örnek - Kayıt'!$J$6:$J$39,"Çıkış yok")+COUNTIFS('Örnek - Kayıt'!$A$6:$A$39,DATE($B$3,$B$2,AJ$6),'Örnek - Kayıt'!$B$6:$B$39,$A8,'Örnek - Kayıt'!$J$6:$J$39,"Giriş yok")&gt;0,"?",IF(COUNTIFS('Örnek - Kayıt'!$A$6:$A$39,DATE($B$3,$B$2,AJ$6),'Örnek - Kayıt'!$B$6:$B$39,$A8,'Örnek - Kayıt'!$H$6:$H$39,"&gt;-24")&gt;0,"Ç","")))</f>
        <v/>
      </c>
      <c r="AK8" s="22" t="str">
        <f>IF(OR(OR($A8="",AND($B$4&lt;&gt;"",$C8&lt;&gt;$B$4)),AK$6=""),"",IF(COUNTIFS('Örnek - Kayıt'!$A$6:$A$39,DATE($B$3,$B$2,AK$6),'Örnek - Kayıt'!$B$6:$B$39,$A8,'Örnek - Kayıt'!$J$6:$J$39,"Çıkış yok")+COUNTIFS('Örnek - Kayıt'!$A$6:$A$39,DATE($B$3,$B$2,AK$6),'Örnek - Kayıt'!$B$6:$B$39,$A8,'Örnek - Kayıt'!$J$6:$J$39,"Giriş yok")&gt;0,"?",IF(COUNTIFS('Örnek - Kayıt'!$A$6:$A$39,DATE($B$3,$B$2,AK$6),'Örnek - Kayıt'!$B$6:$B$39,$A8,'Örnek - Kayıt'!$H$6:$H$39,"&gt;-24")&gt;0,"Ç","")))</f>
        <v/>
      </c>
      <c r="AL8" s="22" t="str">
        <f>IF(OR(OR($A8="",AND($B$4&lt;&gt;"",$C8&lt;&gt;$B$4)),AL$6=""),"",IF(COUNTIFS('Örnek - Kayıt'!$A$6:$A$39,DATE($B$3,$B$2,AL$6),'Örnek - Kayıt'!$B$6:$B$39,$A8,'Örnek - Kayıt'!$J$6:$J$39,"Çıkış yok")+COUNTIFS('Örnek - Kayıt'!$A$6:$A$39,DATE($B$3,$B$2,AL$6),'Örnek - Kayıt'!$B$6:$B$39,$A8,'Örnek - Kayıt'!$J$6:$J$39,"Giriş yok")&gt;0,"?",IF(COUNTIFS('Örnek - Kayıt'!$A$6:$A$39,DATE($B$3,$B$2,AL$6),'Örnek - Kayıt'!$B$6:$B$39,$A8,'Örnek - Kayıt'!$H$6:$H$39,"&gt;-24")&gt;0,"Ç","")))</f>
        <v/>
      </c>
      <c r="AM8" s="22" t="str">
        <f>IF(OR(OR($A8="",AND($B$4&lt;&gt;"",$C8&lt;&gt;$B$4)),AM$6=""),"",IF(COUNTIFS('Örnek - Kayıt'!$A$6:$A$39,DATE($B$3,$B$2,AM$6),'Örnek - Kayıt'!$B$6:$B$39,$A8,'Örnek - Kayıt'!$J$6:$J$39,"Çıkış yok")+COUNTIFS('Örnek - Kayıt'!$A$6:$A$39,DATE($B$3,$B$2,AM$6),'Örnek - Kayıt'!$B$6:$B$39,$A8,'Örnek - Kayıt'!$J$6:$J$39,"Giriş yok")&gt;0,"?",IF(COUNTIFS('Örnek - Kayıt'!$A$6:$A$39,DATE($B$3,$B$2,AM$6),'Örnek - Kayıt'!$B$6:$B$39,$A8,'Örnek - Kayıt'!$H$6:$H$39,"&gt;-24")&gt;0,"Ç","")))</f>
        <v/>
      </c>
      <c r="AN8" s="22" t="str">
        <f>IF(OR(OR($A8="",AND($B$4&lt;&gt;"",$C8&lt;&gt;$B$4)),AN$6=""),"",IF(COUNTIFS('Örnek - Kayıt'!$A$6:$A$39,DATE($B$3,$B$2,AN$6),'Örnek - Kayıt'!$B$6:$B$39,$A8,'Örnek - Kayıt'!$J$6:$J$39,"Çıkış yok")+COUNTIFS('Örnek - Kayıt'!$A$6:$A$39,DATE($B$3,$B$2,AN$6),'Örnek - Kayıt'!$B$6:$B$39,$A8,'Örnek - Kayıt'!$J$6:$J$39,"Giriş yok")&gt;0,"?",IF(COUNTIFS('Örnek - Kayıt'!$A$6:$A$39,DATE($B$3,$B$2,AN$6),'Örnek - Kayıt'!$B$6:$B$39,$A8,'Örnek - Kayıt'!$H$6:$H$39,"&gt;-24")&gt;0,"Ç","")))</f>
        <v/>
      </c>
      <c r="AO8" s="22" t="str">
        <f>IF(OR(OR($A8="",AND($B$4&lt;&gt;"",$C8&lt;&gt;$B$4)),AO$6=""),"",IF(COUNTIFS('Örnek - Kayıt'!$A$6:$A$39,DATE($B$3,$B$2,AO$6),'Örnek - Kayıt'!$B$6:$B$39,$A8,'Örnek - Kayıt'!$J$6:$J$39,"Çıkış yok")+COUNTIFS('Örnek - Kayıt'!$A$6:$A$39,DATE($B$3,$B$2,AO$6),'Örnek - Kayıt'!$B$6:$B$39,$A8,'Örnek - Kayıt'!$J$6:$J$39,"Giriş yok")&gt;0,"?",IF(COUNTIFS('Örnek - Kayıt'!$A$6:$A$39,DATE($B$3,$B$2,AO$6),'Örnek - Kayıt'!$B$6:$B$39,$A8,'Örnek - Kayıt'!$H$6:$H$39,"&gt;-24")&gt;0,"Ç","")))</f>
        <v/>
      </c>
      <c r="AP8" s="22" t="str">
        <f>IF(OR(OR($A8="",AND($B$4&lt;&gt;"",$C8&lt;&gt;$B$4)),AP$6=""),"",IF(COUNTIFS('Örnek - Kayıt'!$A$6:$A$39,DATE($B$3,$B$2,AP$6),'Örnek - Kayıt'!$B$6:$B$39,$A8,'Örnek - Kayıt'!$J$6:$J$39,"Çıkış yok")+COUNTIFS('Örnek - Kayıt'!$A$6:$A$39,DATE($B$3,$B$2,AP$6),'Örnek - Kayıt'!$B$6:$B$39,$A8,'Örnek - Kayıt'!$J$6:$J$39,"Giriş yok")&gt;0,"?",IF(COUNTIFS('Örnek - Kayıt'!$A$6:$A$39,DATE($B$3,$B$2,AP$6),'Örnek - Kayıt'!$B$6:$B$39,$A8,'Örnek - Kayıt'!$H$6:$H$39,"&gt;-24")&gt;0,"Ç","")))</f>
        <v/>
      </c>
    </row>
    <row r="9" spans="1:42" ht="18" customHeight="1" x14ac:dyDescent="0.2">
      <c r="A9" s="28" t="s">
        <v>78</v>
      </c>
      <c r="B9" s="12" t="s">
        <v>101</v>
      </c>
      <c r="C9" s="12" t="s">
        <v>73</v>
      </c>
      <c r="D9" s="29">
        <f t="shared" si="1"/>
        <v>5</v>
      </c>
      <c r="E9" s="30">
        <f>IF(OR($A9="",AND($B$4&lt;&gt;"",$C9&lt;&gt;$B$4)),"",SUMIFS('Örnek - Kayıt'!$H$6:$H$39,'Örnek - Kayıt'!$A$6:$A$39,"&gt;="&amp;DATE($B$3,$B$2,1),'Örnek - Kayıt'!$A$6:$A$39,"&lt;"&amp;DATE($B$3,$B$2+1,1),'Örnek - Kayıt'!$B$6:$B$39,$A9))</f>
        <v>38.08</v>
      </c>
      <c r="F9" s="31">
        <f t="shared" si="2"/>
        <v>7.6159999999999997</v>
      </c>
      <c r="G9" s="22">
        <f>IF(OR($A9="",AND($B$4&lt;&gt;"",$C9&lt;&gt;$B$4)),"",COUNTIFS('Örnek - Kayıt'!$A$6:$A$39,"&gt;="&amp;DATE($B$3,$B$2,1),'Örnek - Kayıt'!$A$6:$A$39,"&lt;"&amp;DATE($B$3,$B$2+1,1),'Örnek - Kayıt'!$B$6:$B$39,$A9,'Örnek - Kayıt'!$I$6:$I$39,"&gt;0"))</f>
        <v>0</v>
      </c>
      <c r="H9" s="22">
        <f>IF(OR($A9="",AND($B$4&lt;&gt;"",$C9&lt;&gt;$B$4)),"",SUMIFS('Örnek - Kayıt'!$I$6:$I$39,'Örnek - Kayıt'!$A$6:$A$39,"&gt;="&amp;DATE($B$3,$B$2,1),'Örnek - Kayıt'!$A$6:$A$39,"&lt;"&amp;DATE($B$3,$B$2+1,1),'Örnek - Kayıt'!$B$6:$B$39,$A9))</f>
        <v>0</v>
      </c>
      <c r="I9" s="22">
        <f t="shared" si="3"/>
        <v>1</v>
      </c>
      <c r="J9" s="22">
        <f>IF(OR($A9="",AND($B$4&lt;&gt;"",$C9&lt;&gt;$B$4)),"",COUNTIFS('Örnek - Kayıt'!$A$6:$A$39,"&gt;="&amp;DATE($B$3,$B$2,1),'Örnek - Kayıt'!$A$6:$A$39,"&lt;"&amp;DATE($B$3,$B$2+1,1),'Örnek - Kayıt'!$B$6:$B$39,$A9,'Örnek - Kayıt'!$H$6:$H$39,"&gt;"&amp;$H$3))</f>
        <v>0</v>
      </c>
      <c r="L9" s="22" t="str">
        <f>IF(OR(OR($A9="",AND($B$4&lt;&gt;"",$C9&lt;&gt;$B$4)),L$6=""),"",IF(COUNTIFS('Örnek - Kayıt'!$A$6:$A$39,DATE($B$3,$B$2,L$6),'Örnek - Kayıt'!$B$6:$B$39,$A9,'Örnek - Kayıt'!$J$6:$J$39,"Çıkış yok")+COUNTIFS('Örnek - Kayıt'!$A$6:$A$39,DATE($B$3,$B$2,L$6),'Örnek - Kayıt'!$B$6:$B$39,$A9,'Örnek - Kayıt'!$J$6:$J$39,"Giriş yok")&gt;0,"?",IF(COUNTIFS('Örnek - Kayıt'!$A$6:$A$39,DATE($B$3,$B$2,L$6),'Örnek - Kayıt'!$B$6:$B$39,$A9,'Örnek - Kayıt'!$H$6:$H$39,"&gt;-24")&gt;0,"Ç","")))</f>
        <v/>
      </c>
      <c r="M9" s="22" t="str">
        <f>IF(OR(OR($A9="",AND($B$4&lt;&gt;"",$C9&lt;&gt;$B$4)),M$6=""),"",IF(COUNTIFS('Örnek - Kayıt'!$A$6:$A$39,DATE($B$3,$B$2,M$6),'Örnek - Kayıt'!$B$6:$B$39,$A9,'Örnek - Kayıt'!$J$6:$J$39,"Çıkış yok")+COUNTIFS('Örnek - Kayıt'!$A$6:$A$39,DATE($B$3,$B$2,M$6),'Örnek - Kayıt'!$B$6:$B$39,$A9,'Örnek - Kayıt'!$J$6:$J$39,"Giriş yok")&gt;0,"?",IF(COUNTIFS('Örnek - Kayıt'!$A$6:$A$39,DATE($B$3,$B$2,M$6),'Örnek - Kayıt'!$B$6:$B$39,$A9,'Örnek - Kayıt'!$H$6:$H$39,"&gt;-24")&gt;0,"Ç","")))</f>
        <v/>
      </c>
      <c r="N9" s="22" t="str">
        <f>IF(OR(OR($A9="",AND($B$4&lt;&gt;"",$C9&lt;&gt;$B$4)),N$6=""),"",IF(COUNTIFS('Örnek - Kayıt'!$A$6:$A$39,DATE($B$3,$B$2,N$6),'Örnek - Kayıt'!$B$6:$B$39,$A9,'Örnek - Kayıt'!$J$6:$J$39,"Çıkış yok")+COUNTIFS('Örnek - Kayıt'!$A$6:$A$39,DATE($B$3,$B$2,N$6),'Örnek - Kayıt'!$B$6:$B$39,$A9,'Örnek - Kayıt'!$J$6:$J$39,"Giriş yok")&gt;0,"?",IF(COUNTIFS('Örnek - Kayıt'!$A$6:$A$39,DATE($B$3,$B$2,N$6),'Örnek - Kayıt'!$B$6:$B$39,$A9,'Örnek - Kayıt'!$H$6:$H$39,"&gt;-24")&gt;0,"Ç","")))</f>
        <v>Ç</v>
      </c>
      <c r="O9" s="22" t="str">
        <f>IF(OR(OR($A9="",AND($B$4&lt;&gt;"",$C9&lt;&gt;$B$4)),O$6=""),"",IF(COUNTIFS('Örnek - Kayıt'!$A$6:$A$39,DATE($B$3,$B$2,O$6),'Örnek - Kayıt'!$B$6:$B$39,$A9,'Örnek - Kayıt'!$J$6:$J$39,"Çıkış yok")+COUNTIFS('Örnek - Kayıt'!$A$6:$A$39,DATE($B$3,$B$2,O$6),'Örnek - Kayıt'!$B$6:$B$39,$A9,'Örnek - Kayıt'!$J$6:$J$39,"Giriş yok")&gt;0,"?",IF(COUNTIFS('Örnek - Kayıt'!$A$6:$A$39,DATE($B$3,$B$2,O$6),'Örnek - Kayıt'!$B$6:$B$39,$A9,'Örnek - Kayıt'!$H$6:$H$39,"&gt;-24")&gt;0,"Ç","")))</f>
        <v>Ç</v>
      </c>
      <c r="P9" s="22" t="str">
        <f>IF(OR(OR($A9="",AND($B$4&lt;&gt;"",$C9&lt;&gt;$B$4)),P$6=""),"",IF(COUNTIFS('Örnek - Kayıt'!$A$6:$A$39,DATE($B$3,$B$2,P$6),'Örnek - Kayıt'!$B$6:$B$39,$A9,'Örnek - Kayıt'!$J$6:$J$39,"Çıkış yok")+COUNTIFS('Örnek - Kayıt'!$A$6:$A$39,DATE($B$3,$B$2,P$6),'Örnek - Kayıt'!$B$6:$B$39,$A9,'Örnek - Kayıt'!$J$6:$J$39,"Giriş yok")&gt;0,"?",IF(COUNTIFS('Örnek - Kayıt'!$A$6:$A$39,DATE($B$3,$B$2,P$6),'Örnek - Kayıt'!$B$6:$B$39,$A9,'Örnek - Kayıt'!$H$6:$H$39,"&gt;-24")&gt;0,"Ç","")))</f>
        <v>?</v>
      </c>
      <c r="Q9" s="22" t="str">
        <f>IF(OR(OR($A9="",AND($B$4&lt;&gt;"",$C9&lt;&gt;$B$4)),Q$6=""),"",IF(COUNTIFS('Örnek - Kayıt'!$A$6:$A$39,DATE($B$3,$B$2,Q$6),'Örnek - Kayıt'!$B$6:$B$39,$A9,'Örnek - Kayıt'!$J$6:$J$39,"Çıkış yok")+COUNTIFS('Örnek - Kayıt'!$A$6:$A$39,DATE($B$3,$B$2,Q$6),'Örnek - Kayıt'!$B$6:$B$39,$A9,'Örnek - Kayıt'!$J$6:$J$39,"Giriş yok")&gt;0,"?",IF(COUNTIFS('Örnek - Kayıt'!$A$6:$A$39,DATE($B$3,$B$2,Q$6),'Örnek - Kayıt'!$B$6:$B$39,$A9,'Örnek - Kayıt'!$H$6:$H$39,"&gt;-24")&gt;0,"Ç","")))</f>
        <v>Ç</v>
      </c>
      <c r="R9" s="22" t="str">
        <f>IF(OR(OR($A9="",AND($B$4&lt;&gt;"",$C9&lt;&gt;$B$4)),R$6=""),"",IF(COUNTIFS('Örnek - Kayıt'!$A$6:$A$39,DATE($B$3,$B$2,R$6),'Örnek - Kayıt'!$B$6:$B$39,$A9,'Örnek - Kayıt'!$J$6:$J$39,"Çıkış yok")+COUNTIFS('Örnek - Kayıt'!$A$6:$A$39,DATE($B$3,$B$2,R$6),'Örnek - Kayıt'!$B$6:$B$39,$A9,'Örnek - Kayıt'!$J$6:$J$39,"Giriş yok")&gt;0,"?",IF(COUNTIFS('Örnek - Kayıt'!$A$6:$A$39,DATE($B$3,$B$2,R$6),'Örnek - Kayıt'!$B$6:$B$39,$A9,'Örnek - Kayıt'!$H$6:$H$39,"&gt;-24")&gt;0,"Ç","")))</f>
        <v>Ç</v>
      </c>
      <c r="S9" s="22" t="str">
        <f>IF(OR(OR($A9="",AND($B$4&lt;&gt;"",$C9&lt;&gt;$B$4)),S$6=""),"",IF(COUNTIFS('Örnek - Kayıt'!$A$6:$A$39,DATE($B$3,$B$2,S$6),'Örnek - Kayıt'!$B$6:$B$39,$A9,'Örnek - Kayıt'!$J$6:$J$39,"Çıkış yok")+COUNTIFS('Örnek - Kayıt'!$A$6:$A$39,DATE($B$3,$B$2,S$6),'Örnek - Kayıt'!$B$6:$B$39,$A9,'Örnek - Kayıt'!$J$6:$J$39,"Giriş yok")&gt;0,"?",IF(COUNTIFS('Örnek - Kayıt'!$A$6:$A$39,DATE($B$3,$B$2,S$6),'Örnek - Kayıt'!$B$6:$B$39,$A9,'Örnek - Kayıt'!$H$6:$H$39,"&gt;-24")&gt;0,"Ç","")))</f>
        <v>Ç</v>
      </c>
      <c r="T9" s="22" t="str">
        <f>IF(OR(OR($A9="",AND($B$4&lt;&gt;"",$C9&lt;&gt;$B$4)),T$6=""),"",IF(COUNTIFS('Örnek - Kayıt'!$A$6:$A$39,DATE($B$3,$B$2,T$6),'Örnek - Kayıt'!$B$6:$B$39,$A9,'Örnek - Kayıt'!$J$6:$J$39,"Çıkış yok")+COUNTIFS('Örnek - Kayıt'!$A$6:$A$39,DATE($B$3,$B$2,T$6),'Örnek - Kayıt'!$B$6:$B$39,$A9,'Örnek - Kayıt'!$J$6:$J$39,"Giriş yok")&gt;0,"?",IF(COUNTIFS('Örnek - Kayıt'!$A$6:$A$39,DATE($B$3,$B$2,T$6),'Örnek - Kayıt'!$B$6:$B$39,$A9,'Örnek - Kayıt'!$H$6:$H$39,"&gt;-24")&gt;0,"Ç","")))</f>
        <v/>
      </c>
      <c r="U9" s="22" t="str">
        <f>IF(OR(OR($A9="",AND($B$4&lt;&gt;"",$C9&lt;&gt;$B$4)),U$6=""),"",IF(COUNTIFS('Örnek - Kayıt'!$A$6:$A$39,DATE($B$3,$B$2,U$6),'Örnek - Kayıt'!$B$6:$B$39,$A9,'Örnek - Kayıt'!$J$6:$J$39,"Çıkış yok")+COUNTIFS('Örnek - Kayıt'!$A$6:$A$39,DATE($B$3,$B$2,U$6),'Örnek - Kayıt'!$B$6:$B$39,$A9,'Örnek - Kayıt'!$J$6:$J$39,"Giriş yok")&gt;0,"?",IF(COUNTIFS('Örnek - Kayıt'!$A$6:$A$39,DATE($B$3,$B$2,U$6),'Örnek - Kayıt'!$B$6:$B$39,$A9,'Örnek - Kayıt'!$H$6:$H$39,"&gt;-24")&gt;0,"Ç","")))</f>
        <v/>
      </c>
      <c r="V9" s="22" t="str">
        <f>IF(OR(OR($A9="",AND($B$4&lt;&gt;"",$C9&lt;&gt;$B$4)),V$6=""),"",IF(COUNTIFS('Örnek - Kayıt'!$A$6:$A$39,DATE($B$3,$B$2,V$6),'Örnek - Kayıt'!$B$6:$B$39,$A9,'Örnek - Kayıt'!$J$6:$J$39,"Çıkış yok")+COUNTIFS('Örnek - Kayıt'!$A$6:$A$39,DATE($B$3,$B$2,V$6),'Örnek - Kayıt'!$B$6:$B$39,$A9,'Örnek - Kayıt'!$J$6:$J$39,"Giriş yok")&gt;0,"?",IF(COUNTIFS('Örnek - Kayıt'!$A$6:$A$39,DATE($B$3,$B$2,V$6),'Örnek - Kayıt'!$B$6:$B$39,$A9,'Örnek - Kayıt'!$H$6:$H$39,"&gt;-24")&gt;0,"Ç","")))</f>
        <v/>
      </c>
      <c r="W9" s="22" t="str">
        <f>IF(OR(OR($A9="",AND($B$4&lt;&gt;"",$C9&lt;&gt;$B$4)),W$6=""),"",IF(COUNTIFS('Örnek - Kayıt'!$A$6:$A$39,DATE($B$3,$B$2,W$6),'Örnek - Kayıt'!$B$6:$B$39,$A9,'Örnek - Kayıt'!$J$6:$J$39,"Çıkış yok")+COUNTIFS('Örnek - Kayıt'!$A$6:$A$39,DATE($B$3,$B$2,W$6),'Örnek - Kayıt'!$B$6:$B$39,$A9,'Örnek - Kayıt'!$J$6:$J$39,"Giriş yok")&gt;0,"?",IF(COUNTIFS('Örnek - Kayıt'!$A$6:$A$39,DATE($B$3,$B$2,W$6),'Örnek - Kayıt'!$B$6:$B$39,$A9,'Örnek - Kayıt'!$H$6:$H$39,"&gt;-24")&gt;0,"Ç","")))</f>
        <v/>
      </c>
      <c r="X9" s="22" t="str">
        <f>IF(OR(OR($A9="",AND($B$4&lt;&gt;"",$C9&lt;&gt;$B$4)),X$6=""),"",IF(COUNTIFS('Örnek - Kayıt'!$A$6:$A$39,DATE($B$3,$B$2,X$6),'Örnek - Kayıt'!$B$6:$B$39,$A9,'Örnek - Kayıt'!$J$6:$J$39,"Çıkış yok")+COUNTIFS('Örnek - Kayıt'!$A$6:$A$39,DATE($B$3,$B$2,X$6),'Örnek - Kayıt'!$B$6:$B$39,$A9,'Örnek - Kayıt'!$J$6:$J$39,"Giriş yok")&gt;0,"?",IF(COUNTIFS('Örnek - Kayıt'!$A$6:$A$39,DATE($B$3,$B$2,X$6),'Örnek - Kayıt'!$B$6:$B$39,$A9,'Örnek - Kayıt'!$H$6:$H$39,"&gt;-24")&gt;0,"Ç","")))</f>
        <v/>
      </c>
      <c r="Y9" s="22" t="str">
        <f>IF(OR(OR($A9="",AND($B$4&lt;&gt;"",$C9&lt;&gt;$B$4)),Y$6=""),"",IF(COUNTIFS('Örnek - Kayıt'!$A$6:$A$39,DATE($B$3,$B$2,Y$6),'Örnek - Kayıt'!$B$6:$B$39,$A9,'Örnek - Kayıt'!$J$6:$J$39,"Çıkış yok")+COUNTIFS('Örnek - Kayıt'!$A$6:$A$39,DATE($B$3,$B$2,Y$6),'Örnek - Kayıt'!$B$6:$B$39,$A9,'Örnek - Kayıt'!$J$6:$J$39,"Giriş yok")&gt;0,"?",IF(COUNTIFS('Örnek - Kayıt'!$A$6:$A$39,DATE($B$3,$B$2,Y$6),'Örnek - Kayıt'!$B$6:$B$39,$A9,'Örnek - Kayıt'!$H$6:$H$39,"&gt;-24")&gt;0,"Ç","")))</f>
        <v/>
      </c>
      <c r="Z9" s="22" t="str">
        <f>IF(OR(OR($A9="",AND($B$4&lt;&gt;"",$C9&lt;&gt;$B$4)),Z$6=""),"",IF(COUNTIFS('Örnek - Kayıt'!$A$6:$A$39,DATE($B$3,$B$2,Z$6),'Örnek - Kayıt'!$B$6:$B$39,$A9,'Örnek - Kayıt'!$J$6:$J$39,"Çıkış yok")+COUNTIFS('Örnek - Kayıt'!$A$6:$A$39,DATE($B$3,$B$2,Z$6),'Örnek - Kayıt'!$B$6:$B$39,$A9,'Örnek - Kayıt'!$J$6:$J$39,"Giriş yok")&gt;0,"?",IF(COUNTIFS('Örnek - Kayıt'!$A$6:$A$39,DATE($B$3,$B$2,Z$6),'Örnek - Kayıt'!$B$6:$B$39,$A9,'Örnek - Kayıt'!$H$6:$H$39,"&gt;-24")&gt;0,"Ç","")))</f>
        <v/>
      </c>
      <c r="AA9" s="22" t="str">
        <f>IF(OR(OR($A9="",AND($B$4&lt;&gt;"",$C9&lt;&gt;$B$4)),AA$6=""),"",IF(COUNTIFS('Örnek - Kayıt'!$A$6:$A$39,DATE($B$3,$B$2,AA$6),'Örnek - Kayıt'!$B$6:$B$39,$A9,'Örnek - Kayıt'!$J$6:$J$39,"Çıkış yok")+COUNTIFS('Örnek - Kayıt'!$A$6:$A$39,DATE($B$3,$B$2,AA$6),'Örnek - Kayıt'!$B$6:$B$39,$A9,'Örnek - Kayıt'!$J$6:$J$39,"Giriş yok")&gt;0,"?",IF(COUNTIFS('Örnek - Kayıt'!$A$6:$A$39,DATE($B$3,$B$2,AA$6),'Örnek - Kayıt'!$B$6:$B$39,$A9,'Örnek - Kayıt'!$H$6:$H$39,"&gt;-24")&gt;0,"Ç","")))</f>
        <v/>
      </c>
      <c r="AB9" s="22" t="str">
        <f>IF(OR(OR($A9="",AND($B$4&lt;&gt;"",$C9&lt;&gt;$B$4)),AB$6=""),"",IF(COUNTIFS('Örnek - Kayıt'!$A$6:$A$39,DATE($B$3,$B$2,AB$6),'Örnek - Kayıt'!$B$6:$B$39,$A9,'Örnek - Kayıt'!$J$6:$J$39,"Çıkış yok")+COUNTIFS('Örnek - Kayıt'!$A$6:$A$39,DATE($B$3,$B$2,AB$6),'Örnek - Kayıt'!$B$6:$B$39,$A9,'Örnek - Kayıt'!$J$6:$J$39,"Giriş yok")&gt;0,"?",IF(COUNTIFS('Örnek - Kayıt'!$A$6:$A$39,DATE($B$3,$B$2,AB$6),'Örnek - Kayıt'!$B$6:$B$39,$A9,'Örnek - Kayıt'!$H$6:$H$39,"&gt;-24")&gt;0,"Ç","")))</f>
        <v/>
      </c>
      <c r="AC9" s="22" t="str">
        <f>IF(OR(OR($A9="",AND($B$4&lt;&gt;"",$C9&lt;&gt;$B$4)),AC$6=""),"",IF(COUNTIFS('Örnek - Kayıt'!$A$6:$A$39,DATE($B$3,$B$2,AC$6),'Örnek - Kayıt'!$B$6:$B$39,$A9,'Örnek - Kayıt'!$J$6:$J$39,"Çıkış yok")+COUNTIFS('Örnek - Kayıt'!$A$6:$A$39,DATE($B$3,$B$2,AC$6),'Örnek - Kayıt'!$B$6:$B$39,$A9,'Örnek - Kayıt'!$J$6:$J$39,"Giriş yok")&gt;0,"?",IF(COUNTIFS('Örnek - Kayıt'!$A$6:$A$39,DATE($B$3,$B$2,AC$6),'Örnek - Kayıt'!$B$6:$B$39,$A9,'Örnek - Kayıt'!$H$6:$H$39,"&gt;-24")&gt;0,"Ç","")))</f>
        <v/>
      </c>
      <c r="AD9" s="22" t="str">
        <f>IF(OR(OR($A9="",AND($B$4&lt;&gt;"",$C9&lt;&gt;$B$4)),AD$6=""),"",IF(COUNTIFS('Örnek - Kayıt'!$A$6:$A$39,DATE($B$3,$B$2,AD$6),'Örnek - Kayıt'!$B$6:$B$39,$A9,'Örnek - Kayıt'!$J$6:$J$39,"Çıkış yok")+COUNTIFS('Örnek - Kayıt'!$A$6:$A$39,DATE($B$3,$B$2,AD$6),'Örnek - Kayıt'!$B$6:$B$39,$A9,'Örnek - Kayıt'!$J$6:$J$39,"Giriş yok")&gt;0,"?",IF(COUNTIFS('Örnek - Kayıt'!$A$6:$A$39,DATE($B$3,$B$2,AD$6),'Örnek - Kayıt'!$B$6:$B$39,$A9,'Örnek - Kayıt'!$H$6:$H$39,"&gt;-24")&gt;0,"Ç","")))</f>
        <v/>
      </c>
      <c r="AE9" s="22" t="str">
        <f>IF(OR(OR($A9="",AND($B$4&lt;&gt;"",$C9&lt;&gt;$B$4)),AE$6=""),"",IF(COUNTIFS('Örnek - Kayıt'!$A$6:$A$39,DATE($B$3,$B$2,AE$6),'Örnek - Kayıt'!$B$6:$B$39,$A9,'Örnek - Kayıt'!$J$6:$J$39,"Çıkış yok")+COUNTIFS('Örnek - Kayıt'!$A$6:$A$39,DATE($B$3,$B$2,AE$6),'Örnek - Kayıt'!$B$6:$B$39,$A9,'Örnek - Kayıt'!$J$6:$J$39,"Giriş yok")&gt;0,"?",IF(COUNTIFS('Örnek - Kayıt'!$A$6:$A$39,DATE($B$3,$B$2,AE$6),'Örnek - Kayıt'!$B$6:$B$39,$A9,'Örnek - Kayıt'!$H$6:$H$39,"&gt;-24")&gt;0,"Ç","")))</f>
        <v/>
      </c>
      <c r="AF9" s="22" t="str">
        <f>IF(OR(OR($A9="",AND($B$4&lt;&gt;"",$C9&lt;&gt;$B$4)),AF$6=""),"",IF(COUNTIFS('Örnek - Kayıt'!$A$6:$A$39,DATE($B$3,$B$2,AF$6),'Örnek - Kayıt'!$B$6:$B$39,$A9,'Örnek - Kayıt'!$J$6:$J$39,"Çıkış yok")+COUNTIFS('Örnek - Kayıt'!$A$6:$A$39,DATE($B$3,$B$2,AF$6),'Örnek - Kayıt'!$B$6:$B$39,$A9,'Örnek - Kayıt'!$J$6:$J$39,"Giriş yok")&gt;0,"?",IF(COUNTIFS('Örnek - Kayıt'!$A$6:$A$39,DATE($B$3,$B$2,AF$6),'Örnek - Kayıt'!$B$6:$B$39,$A9,'Örnek - Kayıt'!$H$6:$H$39,"&gt;-24")&gt;0,"Ç","")))</f>
        <v/>
      </c>
      <c r="AG9" s="22" t="str">
        <f>IF(OR(OR($A9="",AND($B$4&lt;&gt;"",$C9&lt;&gt;$B$4)),AG$6=""),"",IF(COUNTIFS('Örnek - Kayıt'!$A$6:$A$39,DATE($B$3,$B$2,AG$6),'Örnek - Kayıt'!$B$6:$B$39,$A9,'Örnek - Kayıt'!$J$6:$J$39,"Çıkış yok")+COUNTIFS('Örnek - Kayıt'!$A$6:$A$39,DATE($B$3,$B$2,AG$6),'Örnek - Kayıt'!$B$6:$B$39,$A9,'Örnek - Kayıt'!$J$6:$J$39,"Giriş yok")&gt;0,"?",IF(COUNTIFS('Örnek - Kayıt'!$A$6:$A$39,DATE($B$3,$B$2,AG$6),'Örnek - Kayıt'!$B$6:$B$39,$A9,'Örnek - Kayıt'!$H$6:$H$39,"&gt;-24")&gt;0,"Ç","")))</f>
        <v/>
      </c>
      <c r="AH9" s="22" t="str">
        <f>IF(OR(OR($A9="",AND($B$4&lt;&gt;"",$C9&lt;&gt;$B$4)),AH$6=""),"",IF(COUNTIFS('Örnek - Kayıt'!$A$6:$A$39,DATE($B$3,$B$2,AH$6),'Örnek - Kayıt'!$B$6:$B$39,$A9,'Örnek - Kayıt'!$J$6:$J$39,"Çıkış yok")+COUNTIFS('Örnek - Kayıt'!$A$6:$A$39,DATE($B$3,$B$2,AH$6),'Örnek - Kayıt'!$B$6:$B$39,$A9,'Örnek - Kayıt'!$J$6:$J$39,"Giriş yok")&gt;0,"?",IF(COUNTIFS('Örnek - Kayıt'!$A$6:$A$39,DATE($B$3,$B$2,AH$6),'Örnek - Kayıt'!$B$6:$B$39,$A9,'Örnek - Kayıt'!$H$6:$H$39,"&gt;-24")&gt;0,"Ç","")))</f>
        <v/>
      </c>
      <c r="AI9" s="22" t="str">
        <f>IF(OR(OR($A9="",AND($B$4&lt;&gt;"",$C9&lt;&gt;$B$4)),AI$6=""),"",IF(COUNTIFS('Örnek - Kayıt'!$A$6:$A$39,DATE($B$3,$B$2,AI$6),'Örnek - Kayıt'!$B$6:$B$39,$A9,'Örnek - Kayıt'!$J$6:$J$39,"Çıkış yok")+COUNTIFS('Örnek - Kayıt'!$A$6:$A$39,DATE($B$3,$B$2,AI$6),'Örnek - Kayıt'!$B$6:$B$39,$A9,'Örnek - Kayıt'!$J$6:$J$39,"Giriş yok")&gt;0,"?",IF(COUNTIFS('Örnek - Kayıt'!$A$6:$A$39,DATE($B$3,$B$2,AI$6),'Örnek - Kayıt'!$B$6:$B$39,$A9,'Örnek - Kayıt'!$H$6:$H$39,"&gt;-24")&gt;0,"Ç","")))</f>
        <v/>
      </c>
      <c r="AJ9" s="22" t="str">
        <f>IF(OR(OR($A9="",AND($B$4&lt;&gt;"",$C9&lt;&gt;$B$4)),AJ$6=""),"",IF(COUNTIFS('Örnek - Kayıt'!$A$6:$A$39,DATE($B$3,$B$2,AJ$6),'Örnek - Kayıt'!$B$6:$B$39,$A9,'Örnek - Kayıt'!$J$6:$J$39,"Çıkış yok")+COUNTIFS('Örnek - Kayıt'!$A$6:$A$39,DATE($B$3,$B$2,AJ$6),'Örnek - Kayıt'!$B$6:$B$39,$A9,'Örnek - Kayıt'!$J$6:$J$39,"Giriş yok")&gt;0,"?",IF(COUNTIFS('Örnek - Kayıt'!$A$6:$A$39,DATE($B$3,$B$2,AJ$6),'Örnek - Kayıt'!$B$6:$B$39,$A9,'Örnek - Kayıt'!$H$6:$H$39,"&gt;-24")&gt;0,"Ç","")))</f>
        <v/>
      </c>
      <c r="AK9" s="22" t="str">
        <f>IF(OR(OR($A9="",AND($B$4&lt;&gt;"",$C9&lt;&gt;$B$4)),AK$6=""),"",IF(COUNTIFS('Örnek - Kayıt'!$A$6:$A$39,DATE($B$3,$B$2,AK$6),'Örnek - Kayıt'!$B$6:$B$39,$A9,'Örnek - Kayıt'!$J$6:$J$39,"Çıkış yok")+COUNTIFS('Örnek - Kayıt'!$A$6:$A$39,DATE($B$3,$B$2,AK$6),'Örnek - Kayıt'!$B$6:$B$39,$A9,'Örnek - Kayıt'!$J$6:$J$39,"Giriş yok")&gt;0,"?",IF(COUNTIFS('Örnek - Kayıt'!$A$6:$A$39,DATE($B$3,$B$2,AK$6),'Örnek - Kayıt'!$B$6:$B$39,$A9,'Örnek - Kayıt'!$H$6:$H$39,"&gt;-24")&gt;0,"Ç","")))</f>
        <v/>
      </c>
      <c r="AL9" s="22" t="str">
        <f>IF(OR(OR($A9="",AND($B$4&lt;&gt;"",$C9&lt;&gt;$B$4)),AL$6=""),"",IF(COUNTIFS('Örnek - Kayıt'!$A$6:$A$39,DATE($B$3,$B$2,AL$6),'Örnek - Kayıt'!$B$6:$B$39,$A9,'Örnek - Kayıt'!$J$6:$J$39,"Çıkış yok")+COUNTIFS('Örnek - Kayıt'!$A$6:$A$39,DATE($B$3,$B$2,AL$6),'Örnek - Kayıt'!$B$6:$B$39,$A9,'Örnek - Kayıt'!$J$6:$J$39,"Giriş yok")&gt;0,"?",IF(COUNTIFS('Örnek - Kayıt'!$A$6:$A$39,DATE($B$3,$B$2,AL$6),'Örnek - Kayıt'!$B$6:$B$39,$A9,'Örnek - Kayıt'!$H$6:$H$39,"&gt;-24")&gt;0,"Ç","")))</f>
        <v/>
      </c>
      <c r="AM9" s="22" t="str">
        <f>IF(OR(OR($A9="",AND($B$4&lt;&gt;"",$C9&lt;&gt;$B$4)),AM$6=""),"",IF(COUNTIFS('Örnek - Kayıt'!$A$6:$A$39,DATE($B$3,$B$2,AM$6),'Örnek - Kayıt'!$B$6:$B$39,$A9,'Örnek - Kayıt'!$J$6:$J$39,"Çıkış yok")+COUNTIFS('Örnek - Kayıt'!$A$6:$A$39,DATE($B$3,$B$2,AM$6),'Örnek - Kayıt'!$B$6:$B$39,$A9,'Örnek - Kayıt'!$J$6:$J$39,"Giriş yok")&gt;0,"?",IF(COUNTIFS('Örnek - Kayıt'!$A$6:$A$39,DATE($B$3,$B$2,AM$6),'Örnek - Kayıt'!$B$6:$B$39,$A9,'Örnek - Kayıt'!$H$6:$H$39,"&gt;-24")&gt;0,"Ç","")))</f>
        <v/>
      </c>
      <c r="AN9" s="22" t="str">
        <f>IF(OR(OR($A9="",AND($B$4&lt;&gt;"",$C9&lt;&gt;$B$4)),AN$6=""),"",IF(COUNTIFS('Örnek - Kayıt'!$A$6:$A$39,DATE($B$3,$B$2,AN$6),'Örnek - Kayıt'!$B$6:$B$39,$A9,'Örnek - Kayıt'!$J$6:$J$39,"Çıkış yok")+COUNTIFS('Örnek - Kayıt'!$A$6:$A$39,DATE($B$3,$B$2,AN$6),'Örnek - Kayıt'!$B$6:$B$39,$A9,'Örnek - Kayıt'!$J$6:$J$39,"Giriş yok")&gt;0,"?",IF(COUNTIFS('Örnek - Kayıt'!$A$6:$A$39,DATE($B$3,$B$2,AN$6),'Örnek - Kayıt'!$B$6:$B$39,$A9,'Örnek - Kayıt'!$H$6:$H$39,"&gt;-24")&gt;0,"Ç","")))</f>
        <v/>
      </c>
      <c r="AO9" s="22" t="str">
        <f>IF(OR(OR($A9="",AND($B$4&lt;&gt;"",$C9&lt;&gt;$B$4)),AO$6=""),"",IF(COUNTIFS('Örnek - Kayıt'!$A$6:$A$39,DATE($B$3,$B$2,AO$6),'Örnek - Kayıt'!$B$6:$B$39,$A9,'Örnek - Kayıt'!$J$6:$J$39,"Çıkış yok")+COUNTIFS('Örnek - Kayıt'!$A$6:$A$39,DATE($B$3,$B$2,AO$6),'Örnek - Kayıt'!$B$6:$B$39,$A9,'Örnek - Kayıt'!$J$6:$J$39,"Giriş yok")&gt;0,"?",IF(COUNTIFS('Örnek - Kayıt'!$A$6:$A$39,DATE($B$3,$B$2,AO$6),'Örnek - Kayıt'!$B$6:$B$39,$A9,'Örnek - Kayıt'!$H$6:$H$39,"&gt;-24")&gt;0,"Ç","")))</f>
        <v/>
      </c>
      <c r="AP9" s="22" t="str">
        <f>IF(OR(OR($A9="",AND($B$4&lt;&gt;"",$C9&lt;&gt;$B$4)),AP$6=""),"",IF(COUNTIFS('Örnek - Kayıt'!$A$6:$A$39,DATE($B$3,$B$2,AP$6),'Örnek - Kayıt'!$B$6:$B$39,$A9,'Örnek - Kayıt'!$J$6:$J$39,"Çıkış yok")+COUNTIFS('Örnek - Kayıt'!$A$6:$A$39,DATE($B$3,$B$2,AP$6),'Örnek - Kayıt'!$B$6:$B$39,$A9,'Örnek - Kayıt'!$J$6:$J$39,"Giriş yok")&gt;0,"?",IF(COUNTIFS('Örnek - Kayıt'!$A$6:$A$39,DATE($B$3,$B$2,AP$6),'Örnek - Kayıt'!$B$6:$B$39,$A9,'Örnek - Kayıt'!$H$6:$H$39,"&gt;-24")&gt;0,"Ç","")))</f>
        <v/>
      </c>
    </row>
    <row r="10" spans="1:42" ht="18" customHeight="1" x14ac:dyDescent="0.2">
      <c r="A10" s="28" t="s">
        <v>74</v>
      </c>
      <c r="B10" s="12" t="s">
        <v>102</v>
      </c>
      <c r="C10" s="12" t="s">
        <v>73</v>
      </c>
      <c r="D10" s="29">
        <f t="shared" si="1"/>
        <v>6</v>
      </c>
      <c r="E10" s="30">
        <f>IF(OR($A10="",AND($B$4&lt;&gt;"",$C10&lt;&gt;$B$4)),"",SUMIFS('Örnek - Kayıt'!$H$6:$H$39,'Örnek - Kayıt'!$A$6:$A$39,"&gt;="&amp;DATE($B$3,$B$2,1),'Örnek - Kayıt'!$A$6:$A$39,"&lt;"&amp;DATE($B$3,$B$2+1,1),'Örnek - Kayıt'!$B$6:$B$39,$A10))</f>
        <v>45.17</v>
      </c>
      <c r="F10" s="31">
        <f t="shared" si="2"/>
        <v>7.5283333333333333</v>
      </c>
      <c r="G10" s="22">
        <f>IF(OR($A10="",AND($B$4&lt;&gt;"",$C10&lt;&gt;$B$4)),"",COUNTIFS('Örnek - Kayıt'!$A$6:$A$39,"&gt;="&amp;DATE($B$3,$B$2,1),'Örnek - Kayıt'!$A$6:$A$39,"&lt;"&amp;DATE($B$3,$B$2+1,1),'Örnek - Kayıt'!$B$6:$B$39,$A10,'Örnek - Kayıt'!$I$6:$I$39,"&gt;0"))</f>
        <v>1</v>
      </c>
      <c r="H10" s="22">
        <f>IF(OR($A10="",AND($B$4&lt;&gt;"",$C10&lt;&gt;$B$4)),"",SUMIFS('Örnek - Kayıt'!$I$6:$I$39,'Örnek - Kayıt'!$A$6:$A$39,"&gt;="&amp;DATE($B$3,$B$2,1),'Örnek - Kayıt'!$A$6:$A$39,"&lt;"&amp;DATE($B$3,$B$2+1,1),'Örnek - Kayıt'!$B$6:$B$39,$A10))</f>
        <v>18</v>
      </c>
      <c r="I10" s="22">
        <f t="shared" si="3"/>
        <v>0</v>
      </c>
      <c r="J10" s="22">
        <f>IF(OR($A10="",AND($B$4&lt;&gt;"",$C10&lt;&gt;$B$4)),"",COUNTIFS('Örnek - Kayıt'!$A$6:$A$39,"&gt;="&amp;DATE($B$3,$B$2,1),'Örnek - Kayıt'!$A$6:$A$39,"&lt;"&amp;DATE($B$3,$B$2+1,1),'Örnek - Kayıt'!$B$6:$B$39,$A10,'Örnek - Kayıt'!$H$6:$H$39,"&gt;"&amp;$H$3))</f>
        <v>0</v>
      </c>
      <c r="L10" s="22" t="str">
        <f>IF(OR(OR($A10="",AND($B$4&lt;&gt;"",$C10&lt;&gt;$B$4)),L$6=""),"",IF(COUNTIFS('Örnek - Kayıt'!$A$6:$A$39,DATE($B$3,$B$2,L$6),'Örnek - Kayıt'!$B$6:$B$39,$A10,'Örnek - Kayıt'!$J$6:$J$39,"Çıkış yok")+COUNTIFS('Örnek - Kayıt'!$A$6:$A$39,DATE($B$3,$B$2,L$6),'Örnek - Kayıt'!$B$6:$B$39,$A10,'Örnek - Kayıt'!$J$6:$J$39,"Giriş yok")&gt;0,"?",IF(COUNTIFS('Örnek - Kayıt'!$A$6:$A$39,DATE($B$3,$B$2,L$6),'Örnek - Kayıt'!$B$6:$B$39,$A10,'Örnek - Kayıt'!$H$6:$H$39,"&gt;-24")&gt;0,"Ç","")))</f>
        <v/>
      </c>
      <c r="M10" s="22" t="str">
        <f>IF(OR(OR($A10="",AND($B$4&lt;&gt;"",$C10&lt;&gt;$B$4)),M$6=""),"",IF(COUNTIFS('Örnek - Kayıt'!$A$6:$A$39,DATE($B$3,$B$2,M$6),'Örnek - Kayıt'!$B$6:$B$39,$A10,'Örnek - Kayıt'!$J$6:$J$39,"Çıkış yok")+COUNTIFS('Örnek - Kayıt'!$A$6:$A$39,DATE($B$3,$B$2,M$6),'Örnek - Kayıt'!$B$6:$B$39,$A10,'Örnek - Kayıt'!$J$6:$J$39,"Giriş yok")&gt;0,"?",IF(COUNTIFS('Örnek - Kayıt'!$A$6:$A$39,DATE($B$3,$B$2,M$6),'Örnek - Kayıt'!$B$6:$B$39,$A10,'Örnek - Kayıt'!$H$6:$H$39,"&gt;-24")&gt;0,"Ç","")))</f>
        <v>Ç</v>
      </c>
      <c r="N10" s="22" t="str">
        <f>IF(OR(OR($A10="",AND($B$4&lt;&gt;"",$C10&lt;&gt;$B$4)),N$6=""),"",IF(COUNTIFS('Örnek - Kayıt'!$A$6:$A$39,DATE($B$3,$B$2,N$6),'Örnek - Kayıt'!$B$6:$B$39,$A10,'Örnek - Kayıt'!$J$6:$J$39,"Çıkış yok")+COUNTIFS('Örnek - Kayıt'!$A$6:$A$39,DATE($B$3,$B$2,N$6),'Örnek - Kayıt'!$B$6:$B$39,$A10,'Örnek - Kayıt'!$J$6:$J$39,"Giriş yok")&gt;0,"?",IF(COUNTIFS('Örnek - Kayıt'!$A$6:$A$39,DATE($B$3,$B$2,N$6),'Örnek - Kayıt'!$B$6:$B$39,$A10,'Örnek - Kayıt'!$H$6:$H$39,"&gt;-24")&gt;0,"Ç","")))</f>
        <v>Ç</v>
      </c>
      <c r="O10" s="22" t="str">
        <f>IF(OR(OR($A10="",AND($B$4&lt;&gt;"",$C10&lt;&gt;$B$4)),O$6=""),"",IF(COUNTIFS('Örnek - Kayıt'!$A$6:$A$39,DATE($B$3,$B$2,O$6),'Örnek - Kayıt'!$B$6:$B$39,$A10,'Örnek - Kayıt'!$J$6:$J$39,"Çıkış yok")+COUNTIFS('Örnek - Kayıt'!$A$6:$A$39,DATE($B$3,$B$2,O$6),'Örnek - Kayıt'!$B$6:$B$39,$A10,'Örnek - Kayıt'!$J$6:$J$39,"Giriş yok")&gt;0,"?",IF(COUNTIFS('Örnek - Kayıt'!$A$6:$A$39,DATE($B$3,$B$2,O$6),'Örnek - Kayıt'!$B$6:$B$39,$A10,'Örnek - Kayıt'!$H$6:$H$39,"&gt;-24")&gt;0,"Ç","")))</f>
        <v>Ç</v>
      </c>
      <c r="P10" s="22" t="str">
        <f>IF(OR(OR($A10="",AND($B$4&lt;&gt;"",$C10&lt;&gt;$B$4)),P$6=""),"",IF(COUNTIFS('Örnek - Kayıt'!$A$6:$A$39,DATE($B$3,$B$2,P$6),'Örnek - Kayıt'!$B$6:$B$39,$A10,'Örnek - Kayıt'!$J$6:$J$39,"Çıkış yok")+COUNTIFS('Örnek - Kayıt'!$A$6:$A$39,DATE($B$3,$B$2,P$6),'Örnek - Kayıt'!$B$6:$B$39,$A10,'Örnek - Kayıt'!$J$6:$J$39,"Giriş yok")&gt;0,"?",IF(COUNTIFS('Örnek - Kayıt'!$A$6:$A$39,DATE($B$3,$B$2,P$6),'Örnek - Kayıt'!$B$6:$B$39,$A10,'Örnek - Kayıt'!$H$6:$H$39,"&gt;-24")&gt;0,"Ç","")))</f>
        <v/>
      </c>
      <c r="Q10" s="22" t="str">
        <f>IF(OR(OR($A10="",AND($B$4&lt;&gt;"",$C10&lt;&gt;$B$4)),Q$6=""),"",IF(COUNTIFS('Örnek - Kayıt'!$A$6:$A$39,DATE($B$3,$B$2,Q$6),'Örnek - Kayıt'!$B$6:$B$39,$A10,'Örnek - Kayıt'!$J$6:$J$39,"Çıkış yok")+COUNTIFS('Örnek - Kayıt'!$A$6:$A$39,DATE($B$3,$B$2,Q$6),'Örnek - Kayıt'!$B$6:$B$39,$A10,'Örnek - Kayıt'!$J$6:$J$39,"Giriş yok")&gt;0,"?",IF(COUNTIFS('Örnek - Kayıt'!$A$6:$A$39,DATE($B$3,$B$2,Q$6),'Örnek - Kayıt'!$B$6:$B$39,$A10,'Örnek - Kayıt'!$H$6:$H$39,"&gt;-24")&gt;0,"Ç","")))</f>
        <v>Ç</v>
      </c>
      <c r="R10" s="22" t="str">
        <f>IF(OR(OR($A10="",AND($B$4&lt;&gt;"",$C10&lt;&gt;$B$4)),R$6=""),"",IF(COUNTIFS('Örnek - Kayıt'!$A$6:$A$39,DATE($B$3,$B$2,R$6),'Örnek - Kayıt'!$B$6:$B$39,$A10,'Örnek - Kayıt'!$J$6:$J$39,"Çıkış yok")+COUNTIFS('Örnek - Kayıt'!$A$6:$A$39,DATE($B$3,$B$2,R$6),'Örnek - Kayıt'!$B$6:$B$39,$A10,'Örnek - Kayıt'!$J$6:$J$39,"Giriş yok")&gt;0,"?",IF(COUNTIFS('Örnek - Kayıt'!$A$6:$A$39,DATE($B$3,$B$2,R$6),'Örnek - Kayıt'!$B$6:$B$39,$A10,'Örnek - Kayıt'!$H$6:$H$39,"&gt;-24")&gt;0,"Ç","")))</f>
        <v>Ç</v>
      </c>
      <c r="S10" s="22" t="str">
        <f>IF(OR(OR($A10="",AND($B$4&lt;&gt;"",$C10&lt;&gt;$B$4)),S$6=""),"",IF(COUNTIFS('Örnek - Kayıt'!$A$6:$A$39,DATE($B$3,$B$2,S$6),'Örnek - Kayıt'!$B$6:$B$39,$A10,'Örnek - Kayıt'!$J$6:$J$39,"Çıkış yok")+COUNTIFS('Örnek - Kayıt'!$A$6:$A$39,DATE($B$3,$B$2,S$6),'Örnek - Kayıt'!$B$6:$B$39,$A10,'Örnek - Kayıt'!$J$6:$J$39,"Giriş yok")&gt;0,"?",IF(COUNTIFS('Örnek - Kayıt'!$A$6:$A$39,DATE($B$3,$B$2,S$6),'Örnek - Kayıt'!$B$6:$B$39,$A10,'Örnek - Kayıt'!$H$6:$H$39,"&gt;-24")&gt;0,"Ç","")))</f>
        <v>Ç</v>
      </c>
      <c r="T10" s="22" t="str">
        <f>IF(OR(OR($A10="",AND($B$4&lt;&gt;"",$C10&lt;&gt;$B$4)),T$6=""),"",IF(COUNTIFS('Örnek - Kayıt'!$A$6:$A$39,DATE($B$3,$B$2,T$6),'Örnek - Kayıt'!$B$6:$B$39,$A10,'Örnek - Kayıt'!$J$6:$J$39,"Çıkış yok")+COUNTIFS('Örnek - Kayıt'!$A$6:$A$39,DATE($B$3,$B$2,T$6),'Örnek - Kayıt'!$B$6:$B$39,$A10,'Örnek - Kayıt'!$J$6:$J$39,"Giriş yok")&gt;0,"?",IF(COUNTIFS('Örnek - Kayıt'!$A$6:$A$39,DATE($B$3,$B$2,T$6),'Örnek - Kayıt'!$B$6:$B$39,$A10,'Örnek - Kayıt'!$H$6:$H$39,"&gt;-24")&gt;0,"Ç","")))</f>
        <v/>
      </c>
      <c r="U10" s="22" t="str">
        <f>IF(OR(OR($A10="",AND($B$4&lt;&gt;"",$C10&lt;&gt;$B$4)),U$6=""),"",IF(COUNTIFS('Örnek - Kayıt'!$A$6:$A$39,DATE($B$3,$B$2,U$6),'Örnek - Kayıt'!$B$6:$B$39,$A10,'Örnek - Kayıt'!$J$6:$J$39,"Çıkış yok")+COUNTIFS('Örnek - Kayıt'!$A$6:$A$39,DATE($B$3,$B$2,U$6),'Örnek - Kayıt'!$B$6:$B$39,$A10,'Örnek - Kayıt'!$J$6:$J$39,"Giriş yok")&gt;0,"?",IF(COUNTIFS('Örnek - Kayıt'!$A$6:$A$39,DATE($B$3,$B$2,U$6),'Örnek - Kayıt'!$B$6:$B$39,$A10,'Örnek - Kayıt'!$H$6:$H$39,"&gt;-24")&gt;0,"Ç","")))</f>
        <v/>
      </c>
      <c r="V10" s="22" t="str">
        <f>IF(OR(OR($A10="",AND($B$4&lt;&gt;"",$C10&lt;&gt;$B$4)),V$6=""),"",IF(COUNTIFS('Örnek - Kayıt'!$A$6:$A$39,DATE($B$3,$B$2,V$6),'Örnek - Kayıt'!$B$6:$B$39,$A10,'Örnek - Kayıt'!$J$6:$J$39,"Çıkış yok")+COUNTIFS('Örnek - Kayıt'!$A$6:$A$39,DATE($B$3,$B$2,V$6),'Örnek - Kayıt'!$B$6:$B$39,$A10,'Örnek - Kayıt'!$J$6:$J$39,"Giriş yok")&gt;0,"?",IF(COUNTIFS('Örnek - Kayıt'!$A$6:$A$39,DATE($B$3,$B$2,V$6),'Örnek - Kayıt'!$B$6:$B$39,$A10,'Örnek - Kayıt'!$H$6:$H$39,"&gt;-24")&gt;0,"Ç","")))</f>
        <v/>
      </c>
      <c r="W10" s="22" t="str">
        <f>IF(OR(OR($A10="",AND($B$4&lt;&gt;"",$C10&lt;&gt;$B$4)),W$6=""),"",IF(COUNTIFS('Örnek - Kayıt'!$A$6:$A$39,DATE($B$3,$B$2,W$6),'Örnek - Kayıt'!$B$6:$B$39,$A10,'Örnek - Kayıt'!$J$6:$J$39,"Çıkış yok")+COUNTIFS('Örnek - Kayıt'!$A$6:$A$39,DATE($B$3,$B$2,W$6),'Örnek - Kayıt'!$B$6:$B$39,$A10,'Örnek - Kayıt'!$J$6:$J$39,"Giriş yok")&gt;0,"?",IF(COUNTIFS('Örnek - Kayıt'!$A$6:$A$39,DATE($B$3,$B$2,W$6),'Örnek - Kayıt'!$B$6:$B$39,$A10,'Örnek - Kayıt'!$H$6:$H$39,"&gt;-24")&gt;0,"Ç","")))</f>
        <v/>
      </c>
      <c r="X10" s="22" t="str">
        <f>IF(OR(OR($A10="",AND($B$4&lt;&gt;"",$C10&lt;&gt;$B$4)),X$6=""),"",IF(COUNTIFS('Örnek - Kayıt'!$A$6:$A$39,DATE($B$3,$B$2,X$6),'Örnek - Kayıt'!$B$6:$B$39,$A10,'Örnek - Kayıt'!$J$6:$J$39,"Çıkış yok")+COUNTIFS('Örnek - Kayıt'!$A$6:$A$39,DATE($B$3,$B$2,X$6),'Örnek - Kayıt'!$B$6:$B$39,$A10,'Örnek - Kayıt'!$J$6:$J$39,"Giriş yok")&gt;0,"?",IF(COUNTIFS('Örnek - Kayıt'!$A$6:$A$39,DATE($B$3,$B$2,X$6),'Örnek - Kayıt'!$B$6:$B$39,$A10,'Örnek - Kayıt'!$H$6:$H$39,"&gt;-24")&gt;0,"Ç","")))</f>
        <v/>
      </c>
      <c r="Y10" s="22" t="str">
        <f>IF(OR(OR($A10="",AND($B$4&lt;&gt;"",$C10&lt;&gt;$B$4)),Y$6=""),"",IF(COUNTIFS('Örnek - Kayıt'!$A$6:$A$39,DATE($B$3,$B$2,Y$6),'Örnek - Kayıt'!$B$6:$B$39,$A10,'Örnek - Kayıt'!$J$6:$J$39,"Çıkış yok")+COUNTIFS('Örnek - Kayıt'!$A$6:$A$39,DATE($B$3,$B$2,Y$6),'Örnek - Kayıt'!$B$6:$B$39,$A10,'Örnek - Kayıt'!$J$6:$J$39,"Giriş yok")&gt;0,"?",IF(COUNTIFS('Örnek - Kayıt'!$A$6:$A$39,DATE($B$3,$B$2,Y$6),'Örnek - Kayıt'!$B$6:$B$39,$A10,'Örnek - Kayıt'!$H$6:$H$39,"&gt;-24")&gt;0,"Ç","")))</f>
        <v/>
      </c>
      <c r="Z10" s="22" t="str">
        <f>IF(OR(OR($A10="",AND($B$4&lt;&gt;"",$C10&lt;&gt;$B$4)),Z$6=""),"",IF(COUNTIFS('Örnek - Kayıt'!$A$6:$A$39,DATE($B$3,$B$2,Z$6),'Örnek - Kayıt'!$B$6:$B$39,$A10,'Örnek - Kayıt'!$J$6:$J$39,"Çıkış yok")+COUNTIFS('Örnek - Kayıt'!$A$6:$A$39,DATE($B$3,$B$2,Z$6),'Örnek - Kayıt'!$B$6:$B$39,$A10,'Örnek - Kayıt'!$J$6:$J$39,"Giriş yok")&gt;0,"?",IF(COUNTIFS('Örnek - Kayıt'!$A$6:$A$39,DATE($B$3,$B$2,Z$6),'Örnek - Kayıt'!$B$6:$B$39,$A10,'Örnek - Kayıt'!$H$6:$H$39,"&gt;-24")&gt;0,"Ç","")))</f>
        <v/>
      </c>
      <c r="AA10" s="22" t="str">
        <f>IF(OR(OR($A10="",AND($B$4&lt;&gt;"",$C10&lt;&gt;$B$4)),AA$6=""),"",IF(COUNTIFS('Örnek - Kayıt'!$A$6:$A$39,DATE($B$3,$B$2,AA$6),'Örnek - Kayıt'!$B$6:$B$39,$A10,'Örnek - Kayıt'!$J$6:$J$39,"Çıkış yok")+COUNTIFS('Örnek - Kayıt'!$A$6:$A$39,DATE($B$3,$B$2,AA$6),'Örnek - Kayıt'!$B$6:$B$39,$A10,'Örnek - Kayıt'!$J$6:$J$39,"Giriş yok")&gt;0,"?",IF(COUNTIFS('Örnek - Kayıt'!$A$6:$A$39,DATE($B$3,$B$2,AA$6),'Örnek - Kayıt'!$B$6:$B$39,$A10,'Örnek - Kayıt'!$H$6:$H$39,"&gt;-24")&gt;0,"Ç","")))</f>
        <v/>
      </c>
      <c r="AB10" s="22" t="str">
        <f>IF(OR(OR($A10="",AND($B$4&lt;&gt;"",$C10&lt;&gt;$B$4)),AB$6=""),"",IF(COUNTIFS('Örnek - Kayıt'!$A$6:$A$39,DATE($B$3,$B$2,AB$6),'Örnek - Kayıt'!$B$6:$B$39,$A10,'Örnek - Kayıt'!$J$6:$J$39,"Çıkış yok")+COUNTIFS('Örnek - Kayıt'!$A$6:$A$39,DATE($B$3,$B$2,AB$6),'Örnek - Kayıt'!$B$6:$B$39,$A10,'Örnek - Kayıt'!$J$6:$J$39,"Giriş yok")&gt;0,"?",IF(COUNTIFS('Örnek - Kayıt'!$A$6:$A$39,DATE($B$3,$B$2,AB$6),'Örnek - Kayıt'!$B$6:$B$39,$A10,'Örnek - Kayıt'!$H$6:$H$39,"&gt;-24")&gt;0,"Ç","")))</f>
        <v/>
      </c>
      <c r="AC10" s="22" t="str">
        <f>IF(OR(OR($A10="",AND($B$4&lt;&gt;"",$C10&lt;&gt;$B$4)),AC$6=""),"",IF(COUNTIFS('Örnek - Kayıt'!$A$6:$A$39,DATE($B$3,$B$2,AC$6),'Örnek - Kayıt'!$B$6:$B$39,$A10,'Örnek - Kayıt'!$J$6:$J$39,"Çıkış yok")+COUNTIFS('Örnek - Kayıt'!$A$6:$A$39,DATE($B$3,$B$2,AC$6),'Örnek - Kayıt'!$B$6:$B$39,$A10,'Örnek - Kayıt'!$J$6:$J$39,"Giriş yok")&gt;0,"?",IF(COUNTIFS('Örnek - Kayıt'!$A$6:$A$39,DATE($B$3,$B$2,AC$6),'Örnek - Kayıt'!$B$6:$B$39,$A10,'Örnek - Kayıt'!$H$6:$H$39,"&gt;-24")&gt;0,"Ç","")))</f>
        <v/>
      </c>
      <c r="AD10" s="22" t="str">
        <f>IF(OR(OR($A10="",AND($B$4&lt;&gt;"",$C10&lt;&gt;$B$4)),AD$6=""),"",IF(COUNTIFS('Örnek - Kayıt'!$A$6:$A$39,DATE($B$3,$B$2,AD$6),'Örnek - Kayıt'!$B$6:$B$39,$A10,'Örnek - Kayıt'!$J$6:$J$39,"Çıkış yok")+COUNTIFS('Örnek - Kayıt'!$A$6:$A$39,DATE($B$3,$B$2,AD$6),'Örnek - Kayıt'!$B$6:$B$39,$A10,'Örnek - Kayıt'!$J$6:$J$39,"Giriş yok")&gt;0,"?",IF(COUNTIFS('Örnek - Kayıt'!$A$6:$A$39,DATE($B$3,$B$2,AD$6),'Örnek - Kayıt'!$B$6:$B$39,$A10,'Örnek - Kayıt'!$H$6:$H$39,"&gt;-24")&gt;0,"Ç","")))</f>
        <v/>
      </c>
      <c r="AE10" s="22" t="str">
        <f>IF(OR(OR($A10="",AND($B$4&lt;&gt;"",$C10&lt;&gt;$B$4)),AE$6=""),"",IF(COUNTIFS('Örnek - Kayıt'!$A$6:$A$39,DATE($B$3,$B$2,AE$6),'Örnek - Kayıt'!$B$6:$B$39,$A10,'Örnek - Kayıt'!$J$6:$J$39,"Çıkış yok")+COUNTIFS('Örnek - Kayıt'!$A$6:$A$39,DATE($B$3,$B$2,AE$6),'Örnek - Kayıt'!$B$6:$B$39,$A10,'Örnek - Kayıt'!$J$6:$J$39,"Giriş yok")&gt;0,"?",IF(COUNTIFS('Örnek - Kayıt'!$A$6:$A$39,DATE($B$3,$B$2,AE$6),'Örnek - Kayıt'!$B$6:$B$39,$A10,'Örnek - Kayıt'!$H$6:$H$39,"&gt;-24")&gt;0,"Ç","")))</f>
        <v/>
      </c>
      <c r="AF10" s="22" t="str">
        <f>IF(OR(OR($A10="",AND($B$4&lt;&gt;"",$C10&lt;&gt;$B$4)),AF$6=""),"",IF(COUNTIFS('Örnek - Kayıt'!$A$6:$A$39,DATE($B$3,$B$2,AF$6),'Örnek - Kayıt'!$B$6:$B$39,$A10,'Örnek - Kayıt'!$J$6:$J$39,"Çıkış yok")+COUNTIFS('Örnek - Kayıt'!$A$6:$A$39,DATE($B$3,$B$2,AF$6),'Örnek - Kayıt'!$B$6:$B$39,$A10,'Örnek - Kayıt'!$J$6:$J$39,"Giriş yok")&gt;0,"?",IF(COUNTIFS('Örnek - Kayıt'!$A$6:$A$39,DATE($B$3,$B$2,AF$6),'Örnek - Kayıt'!$B$6:$B$39,$A10,'Örnek - Kayıt'!$H$6:$H$39,"&gt;-24")&gt;0,"Ç","")))</f>
        <v/>
      </c>
      <c r="AG10" s="22" t="str">
        <f>IF(OR(OR($A10="",AND($B$4&lt;&gt;"",$C10&lt;&gt;$B$4)),AG$6=""),"",IF(COUNTIFS('Örnek - Kayıt'!$A$6:$A$39,DATE($B$3,$B$2,AG$6),'Örnek - Kayıt'!$B$6:$B$39,$A10,'Örnek - Kayıt'!$J$6:$J$39,"Çıkış yok")+COUNTIFS('Örnek - Kayıt'!$A$6:$A$39,DATE($B$3,$B$2,AG$6),'Örnek - Kayıt'!$B$6:$B$39,$A10,'Örnek - Kayıt'!$J$6:$J$39,"Giriş yok")&gt;0,"?",IF(COUNTIFS('Örnek - Kayıt'!$A$6:$A$39,DATE($B$3,$B$2,AG$6),'Örnek - Kayıt'!$B$6:$B$39,$A10,'Örnek - Kayıt'!$H$6:$H$39,"&gt;-24")&gt;0,"Ç","")))</f>
        <v/>
      </c>
      <c r="AH10" s="22" t="str">
        <f>IF(OR(OR($A10="",AND($B$4&lt;&gt;"",$C10&lt;&gt;$B$4)),AH$6=""),"",IF(COUNTIFS('Örnek - Kayıt'!$A$6:$A$39,DATE($B$3,$B$2,AH$6),'Örnek - Kayıt'!$B$6:$B$39,$A10,'Örnek - Kayıt'!$J$6:$J$39,"Çıkış yok")+COUNTIFS('Örnek - Kayıt'!$A$6:$A$39,DATE($B$3,$B$2,AH$6),'Örnek - Kayıt'!$B$6:$B$39,$A10,'Örnek - Kayıt'!$J$6:$J$39,"Giriş yok")&gt;0,"?",IF(COUNTIFS('Örnek - Kayıt'!$A$6:$A$39,DATE($B$3,$B$2,AH$6),'Örnek - Kayıt'!$B$6:$B$39,$A10,'Örnek - Kayıt'!$H$6:$H$39,"&gt;-24")&gt;0,"Ç","")))</f>
        <v/>
      </c>
      <c r="AI10" s="22" t="str">
        <f>IF(OR(OR($A10="",AND($B$4&lt;&gt;"",$C10&lt;&gt;$B$4)),AI$6=""),"",IF(COUNTIFS('Örnek - Kayıt'!$A$6:$A$39,DATE($B$3,$B$2,AI$6),'Örnek - Kayıt'!$B$6:$B$39,$A10,'Örnek - Kayıt'!$J$6:$J$39,"Çıkış yok")+COUNTIFS('Örnek - Kayıt'!$A$6:$A$39,DATE($B$3,$B$2,AI$6),'Örnek - Kayıt'!$B$6:$B$39,$A10,'Örnek - Kayıt'!$J$6:$J$39,"Giriş yok")&gt;0,"?",IF(COUNTIFS('Örnek - Kayıt'!$A$6:$A$39,DATE($B$3,$B$2,AI$6),'Örnek - Kayıt'!$B$6:$B$39,$A10,'Örnek - Kayıt'!$H$6:$H$39,"&gt;-24")&gt;0,"Ç","")))</f>
        <v/>
      </c>
      <c r="AJ10" s="22" t="str">
        <f>IF(OR(OR($A10="",AND($B$4&lt;&gt;"",$C10&lt;&gt;$B$4)),AJ$6=""),"",IF(COUNTIFS('Örnek - Kayıt'!$A$6:$A$39,DATE($B$3,$B$2,AJ$6),'Örnek - Kayıt'!$B$6:$B$39,$A10,'Örnek - Kayıt'!$J$6:$J$39,"Çıkış yok")+COUNTIFS('Örnek - Kayıt'!$A$6:$A$39,DATE($B$3,$B$2,AJ$6),'Örnek - Kayıt'!$B$6:$B$39,$A10,'Örnek - Kayıt'!$J$6:$J$39,"Giriş yok")&gt;0,"?",IF(COUNTIFS('Örnek - Kayıt'!$A$6:$A$39,DATE($B$3,$B$2,AJ$6),'Örnek - Kayıt'!$B$6:$B$39,$A10,'Örnek - Kayıt'!$H$6:$H$39,"&gt;-24")&gt;0,"Ç","")))</f>
        <v/>
      </c>
      <c r="AK10" s="22" t="str">
        <f>IF(OR(OR($A10="",AND($B$4&lt;&gt;"",$C10&lt;&gt;$B$4)),AK$6=""),"",IF(COUNTIFS('Örnek - Kayıt'!$A$6:$A$39,DATE($B$3,$B$2,AK$6),'Örnek - Kayıt'!$B$6:$B$39,$A10,'Örnek - Kayıt'!$J$6:$J$39,"Çıkış yok")+COUNTIFS('Örnek - Kayıt'!$A$6:$A$39,DATE($B$3,$B$2,AK$6),'Örnek - Kayıt'!$B$6:$B$39,$A10,'Örnek - Kayıt'!$J$6:$J$39,"Giriş yok")&gt;0,"?",IF(COUNTIFS('Örnek - Kayıt'!$A$6:$A$39,DATE($B$3,$B$2,AK$6),'Örnek - Kayıt'!$B$6:$B$39,$A10,'Örnek - Kayıt'!$H$6:$H$39,"&gt;-24")&gt;0,"Ç","")))</f>
        <v/>
      </c>
      <c r="AL10" s="22" t="str">
        <f>IF(OR(OR($A10="",AND($B$4&lt;&gt;"",$C10&lt;&gt;$B$4)),AL$6=""),"",IF(COUNTIFS('Örnek - Kayıt'!$A$6:$A$39,DATE($B$3,$B$2,AL$6),'Örnek - Kayıt'!$B$6:$B$39,$A10,'Örnek - Kayıt'!$J$6:$J$39,"Çıkış yok")+COUNTIFS('Örnek - Kayıt'!$A$6:$A$39,DATE($B$3,$B$2,AL$6),'Örnek - Kayıt'!$B$6:$B$39,$A10,'Örnek - Kayıt'!$J$6:$J$39,"Giriş yok")&gt;0,"?",IF(COUNTIFS('Örnek - Kayıt'!$A$6:$A$39,DATE($B$3,$B$2,AL$6),'Örnek - Kayıt'!$B$6:$B$39,$A10,'Örnek - Kayıt'!$H$6:$H$39,"&gt;-24")&gt;0,"Ç","")))</f>
        <v/>
      </c>
      <c r="AM10" s="22" t="str">
        <f>IF(OR(OR($A10="",AND($B$4&lt;&gt;"",$C10&lt;&gt;$B$4)),AM$6=""),"",IF(COUNTIFS('Örnek - Kayıt'!$A$6:$A$39,DATE($B$3,$B$2,AM$6),'Örnek - Kayıt'!$B$6:$B$39,$A10,'Örnek - Kayıt'!$J$6:$J$39,"Çıkış yok")+COUNTIFS('Örnek - Kayıt'!$A$6:$A$39,DATE($B$3,$B$2,AM$6),'Örnek - Kayıt'!$B$6:$B$39,$A10,'Örnek - Kayıt'!$J$6:$J$39,"Giriş yok")&gt;0,"?",IF(COUNTIFS('Örnek - Kayıt'!$A$6:$A$39,DATE($B$3,$B$2,AM$6),'Örnek - Kayıt'!$B$6:$B$39,$A10,'Örnek - Kayıt'!$H$6:$H$39,"&gt;-24")&gt;0,"Ç","")))</f>
        <v/>
      </c>
      <c r="AN10" s="22" t="str">
        <f>IF(OR(OR($A10="",AND($B$4&lt;&gt;"",$C10&lt;&gt;$B$4)),AN$6=""),"",IF(COUNTIFS('Örnek - Kayıt'!$A$6:$A$39,DATE($B$3,$B$2,AN$6),'Örnek - Kayıt'!$B$6:$B$39,$A10,'Örnek - Kayıt'!$J$6:$J$39,"Çıkış yok")+COUNTIFS('Örnek - Kayıt'!$A$6:$A$39,DATE($B$3,$B$2,AN$6),'Örnek - Kayıt'!$B$6:$B$39,$A10,'Örnek - Kayıt'!$J$6:$J$39,"Giriş yok")&gt;0,"?",IF(COUNTIFS('Örnek - Kayıt'!$A$6:$A$39,DATE($B$3,$B$2,AN$6),'Örnek - Kayıt'!$B$6:$B$39,$A10,'Örnek - Kayıt'!$H$6:$H$39,"&gt;-24")&gt;0,"Ç","")))</f>
        <v/>
      </c>
      <c r="AO10" s="22" t="str">
        <f>IF(OR(OR($A10="",AND($B$4&lt;&gt;"",$C10&lt;&gt;$B$4)),AO$6=""),"",IF(COUNTIFS('Örnek - Kayıt'!$A$6:$A$39,DATE($B$3,$B$2,AO$6),'Örnek - Kayıt'!$B$6:$B$39,$A10,'Örnek - Kayıt'!$J$6:$J$39,"Çıkış yok")+COUNTIFS('Örnek - Kayıt'!$A$6:$A$39,DATE($B$3,$B$2,AO$6),'Örnek - Kayıt'!$B$6:$B$39,$A10,'Örnek - Kayıt'!$J$6:$J$39,"Giriş yok")&gt;0,"?",IF(COUNTIFS('Örnek - Kayıt'!$A$6:$A$39,DATE($B$3,$B$2,AO$6),'Örnek - Kayıt'!$B$6:$B$39,$A10,'Örnek - Kayıt'!$H$6:$H$39,"&gt;-24")&gt;0,"Ç","")))</f>
        <v/>
      </c>
      <c r="AP10" s="22" t="str">
        <f>IF(OR(OR($A10="",AND($B$4&lt;&gt;"",$C10&lt;&gt;$B$4)),AP$6=""),"",IF(COUNTIFS('Örnek - Kayıt'!$A$6:$A$39,DATE($B$3,$B$2,AP$6),'Örnek - Kayıt'!$B$6:$B$39,$A10,'Örnek - Kayıt'!$J$6:$J$39,"Çıkış yok")+COUNTIFS('Örnek - Kayıt'!$A$6:$A$39,DATE($B$3,$B$2,AP$6),'Örnek - Kayıt'!$B$6:$B$39,$A10,'Örnek - Kayıt'!$J$6:$J$39,"Giriş yok")&gt;0,"?",IF(COUNTIFS('Örnek - Kayıt'!$A$6:$A$39,DATE($B$3,$B$2,AP$6),'Örnek - Kayıt'!$B$6:$B$39,$A10,'Örnek - Kayıt'!$H$6:$H$39,"&gt;-24")&gt;0,"Ç","")))</f>
        <v/>
      </c>
    </row>
    <row r="11" spans="1:42" ht="18" customHeight="1" x14ac:dyDescent="0.2">
      <c r="A11" s="28" t="s">
        <v>75</v>
      </c>
      <c r="B11" s="12" t="s">
        <v>103</v>
      </c>
      <c r="C11" s="12" t="s">
        <v>76</v>
      </c>
      <c r="D11" s="29">
        <f t="shared" si="1"/>
        <v>6</v>
      </c>
      <c r="E11" s="30">
        <f>IF(OR($A11="",AND($B$4&lt;&gt;"",$C11&lt;&gt;$B$4)),"",SUMIFS('Örnek - Kayıt'!$H$6:$H$39,'Örnek - Kayıt'!$A$6:$A$39,"&gt;="&amp;DATE($B$3,$B$2,1),'Örnek - Kayıt'!$A$6:$A$39,"&lt;"&amp;DATE($B$3,$B$2+1,1),'Örnek - Kayıt'!$B$6:$B$39,$A11))</f>
        <v>46.4</v>
      </c>
      <c r="F11" s="31">
        <f t="shared" si="2"/>
        <v>7.7333333333333334</v>
      </c>
      <c r="G11" s="22">
        <f>IF(OR($A11="",AND($B$4&lt;&gt;"",$C11&lt;&gt;$B$4)),"",COUNTIFS('Örnek - Kayıt'!$A$6:$A$39,"&gt;="&amp;DATE($B$3,$B$2,1),'Örnek - Kayıt'!$A$6:$A$39,"&lt;"&amp;DATE($B$3,$B$2+1,1),'Örnek - Kayıt'!$B$6:$B$39,$A11,'Örnek - Kayıt'!$I$6:$I$39,"&gt;0"))</f>
        <v>0</v>
      </c>
      <c r="H11" s="22">
        <f>IF(OR($A11="",AND($B$4&lt;&gt;"",$C11&lt;&gt;$B$4)),"",SUMIFS('Örnek - Kayıt'!$I$6:$I$39,'Örnek - Kayıt'!$A$6:$A$39,"&gt;="&amp;DATE($B$3,$B$2,1),'Örnek - Kayıt'!$A$6:$A$39,"&lt;"&amp;DATE($B$3,$B$2+1,1),'Örnek - Kayıt'!$B$6:$B$39,$A11))</f>
        <v>0</v>
      </c>
      <c r="I11" s="22">
        <f t="shared" si="3"/>
        <v>0</v>
      </c>
      <c r="J11" s="22">
        <f>IF(OR($A11="",AND($B$4&lt;&gt;"",$C11&lt;&gt;$B$4)),"",COUNTIFS('Örnek - Kayıt'!$A$6:$A$39,"&gt;="&amp;DATE($B$3,$B$2,1),'Örnek - Kayıt'!$A$6:$A$39,"&lt;"&amp;DATE($B$3,$B$2+1,1),'Örnek - Kayıt'!$B$6:$B$39,$A11,'Örnek - Kayıt'!$H$6:$H$39,"&gt;"&amp;$H$3))</f>
        <v>0</v>
      </c>
      <c r="L11" s="22" t="str">
        <f>IF(OR(OR($A11="",AND($B$4&lt;&gt;"",$C11&lt;&gt;$B$4)),L$6=""),"",IF(COUNTIFS('Örnek - Kayıt'!$A$6:$A$39,DATE($B$3,$B$2,L$6),'Örnek - Kayıt'!$B$6:$B$39,$A11,'Örnek - Kayıt'!$J$6:$J$39,"Çıkış yok")+COUNTIFS('Örnek - Kayıt'!$A$6:$A$39,DATE($B$3,$B$2,L$6),'Örnek - Kayıt'!$B$6:$B$39,$A11,'Örnek - Kayıt'!$J$6:$J$39,"Giriş yok")&gt;0,"?",IF(COUNTIFS('Örnek - Kayıt'!$A$6:$A$39,DATE($B$3,$B$2,L$6),'Örnek - Kayıt'!$B$6:$B$39,$A11,'Örnek - Kayıt'!$H$6:$H$39,"&gt;-24")&gt;0,"Ç","")))</f>
        <v/>
      </c>
      <c r="M11" s="22" t="str">
        <f>IF(OR(OR($A11="",AND($B$4&lt;&gt;"",$C11&lt;&gt;$B$4)),M$6=""),"",IF(COUNTIFS('Örnek - Kayıt'!$A$6:$A$39,DATE($B$3,$B$2,M$6),'Örnek - Kayıt'!$B$6:$B$39,$A11,'Örnek - Kayıt'!$J$6:$J$39,"Çıkış yok")+COUNTIFS('Örnek - Kayıt'!$A$6:$A$39,DATE($B$3,$B$2,M$6),'Örnek - Kayıt'!$B$6:$B$39,$A11,'Örnek - Kayıt'!$J$6:$J$39,"Giriş yok")&gt;0,"?",IF(COUNTIFS('Örnek - Kayıt'!$A$6:$A$39,DATE($B$3,$B$2,M$6),'Örnek - Kayıt'!$B$6:$B$39,$A11,'Örnek - Kayıt'!$H$6:$H$39,"&gt;-24")&gt;0,"Ç","")))</f>
        <v>Ç</v>
      </c>
      <c r="N11" s="22" t="str">
        <f>IF(OR(OR($A11="",AND($B$4&lt;&gt;"",$C11&lt;&gt;$B$4)),N$6=""),"",IF(COUNTIFS('Örnek - Kayıt'!$A$6:$A$39,DATE($B$3,$B$2,N$6),'Örnek - Kayıt'!$B$6:$B$39,$A11,'Örnek - Kayıt'!$J$6:$J$39,"Çıkış yok")+COUNTIFS('Örnek - Kayıt'!$A$6:$A$39,DATE($B$3,$B$2,N$6),'Örnek - Kayıt'!$B$6:$B$39,$A11,'Örnek - Kayıt'!$J$6:$J$39,"Giriş yok")&gt;0,"?",IF(COUNTIFS('Örnek - Kayıt'!$A$6:$A$39,DATE($B$3,$B$2,N$6),'Örnek - Kayıt'!$B$6:$B$39,$A11,'Örnek - Kayıt'!$H$6:$H$39,"&gt;-24")&gt;0,"Ç","")))</f>
        <v/>
      </c>
      <c r="O11" s="22" t="str">
        <f>IF(OR(OR($A11="",AND($B$4&lt;&gt;"",$C11&lt;&gt;$B$4)),O$6=""),"",IF(COUNTIFS('Örnek - Kayıt'!$A$6:$A$39,DATE($B$3,$B$2,O$6),'Örnek - Kayıt'!$B$6:$B$39,$A11,'Örnek - Kayıt'!$J$6:$J$39,"Çıkış yok")+COUNTIFS('Örnek - Kayıt'!$A$6:$A$39,DATE($B$3,$B$2,O$6),'Örnek - Kayıt'!$B$6:$B$39,$A11,'Örnek - Kayıt'!$J$6:$J$39,"Giriş yok")&gt;0,"?",IF(COUNTIFS('Örnek - Kayıt'!$A$6:$A$39,DATE($B$3,$B$2,O$6),'Örnek - Kayıt'!$B$6:$B$39,$A11,'Örnek - Kayıt'!$H$6:$H$39,"&gt;-24")&gt;0,"Ç","")))</f>
        <v>Ç</v>
      </c>
      <c r="P11" s="22" t="str">
        <f>IF(OR(OR($A11="",AND($B$4&lt;&gt;"",$C11&lt;&gt;$B$4)),P$6=""),"",IF(COUNTIFS('Örnek - Kayıt'!$A$6:$A$39,DATE($B$3,$B$2,P$6),'Örnek - Kayıt'!$B$6:$B$39,$A11,'Örnek - Kayıt'!$J$6:$J$39,"Çıkış yok")+COUNTIFS('Örnek - Kayıt'!$A$6:$A$39,DATE($B$3,$B$2,P$6),'Örnek - Kayıt'!$B$6:$B$39,$A11,'Örnek - Kayıt'!$J$6:$J$39,"Giriş yok")&gt;0,"?",IF(COUNTIFS('Örnek - Kayıt'!$A$6:$A$39,DATE($B$3,$B$2,P$6),'Örnek - Kayıt'!$B$6:$B$39,$A11,'Örnek - Kayıt'!$H$6:$H$39,"&gt;-24")&gt;0,"Ç","")))</f>
        <v>Ç</v>
      </c>
      <c r="Q11" s="22" t="str">
        <f>IF(OR(OR($A11="",AND($B$4&lt;&gt;"",$C11&lt;&gt;$B$4)),Q$6=""),"",IF(COUNTIFS('Örnek - Kayıt'!$A$6:$A$39,DATE($B$3,$B$2,Q$6),'Örnek - Kayıt'!$B$6:$B$39,$A11,'Örnek - Kayıt'!$J$6:$J$39,"Çıkış yok")+COUNTIFS('Örnek - Kayıt'!$A$6:$A$39,DATE($B$3,$B$2,Q$6),'Örnek - Kayıt'!$B$6:$B$39,$A11,'Örnek - Kayıt'!$J$6:$J$39,"Giriş yok")&gt;0,"?",IF(COUNTIFS('Örnek - Kayıt'!$A$6:$A$39,DATE($B$3,$B$2,Q$6),'Örnek - Kayıt'!$B$6:$B$39,$A11,'Örnek - Kayıt'!$H$6:$H$39,"&gt;-24")&gt;0,"Ç","")))</f>
        <v>Ç</v>
      </c>
      <c r="R11" s="22" t="str">
        <f>IF(OR(OR($A11="",AND($B$4&lt;&gt;"",$C11&lt;&gt;$B$4)),R$6=""),"",IF(COUNTIFS('Örnek - Kayıt'!$A$6:$A$39,DATE($B$3,$B$2,R$6),'Örnek - Kayıt'!$B$6:$B$39,$A11,'Örnek - Kayıt'!$J$6:$J$39,"Çıkış yok")+COUNTIFS('Örnek - Kayıt'!$A$6:$A$39,DATE($B$3,$B$2,R$6),'Örnek - Kayıt'!$B$6:$B$39,$A11,'Örnek - Kayıt'!$J$6:$J$39,"Giriş yok")&gt;0,"?",IF(COUNTIFS('Örnek - Kayıt'!$A$6:$A$39,DATE($B$3,$B$2,R$6),'Örnek - Kayıt'!$B$6:$B$39,$A11,'Örnek - Kayıt'!$H$6:$H$39,"&gt;-24")&gt;0,"Ç","")))</f>
        <v>Ç</v>
      </c>
      <c r="S11" s="22" t="str">
        <f>IF(OR(OR($A11="",AND($B$4&lt;&gt;"",$C11&lt;&gt;$B$4)),S$6=""),"",IF(COUNTIFS('Örnek - Kayıt'!$A$6:$A$39,DATE($B$3,$B$2,S$6),'Örnek - Kayıt'!$B$6:$B$39,$A11,'Örnek - Kayıt'!$J$6:$J$39,"Çıkış yok")+COUNTIFS('Örnek - Kayıt'!$A$6:$A$39,DATE($B$3,$B$2,S$6),'Örnek - Kayıt'!$B$6:$B$39,$A11,'Örnek - Kayıt'!$J$6:$J$39,"Giriş yok")&gt;0,"?",IF(COUNTIFS('Örnek - Kayıt'!$A$6:$A$39,DATE($B$3,$B$2,S$6),'Örnek - Kayıt'!$B$6:$B$39,$A11,'Örnek - Kayıt'!$H$6:$H$39,"&gt;-24")&gt;0,"Ç","")))</f>
        <v>Ç</v>
      </c>
      <c r="T11" s="22" t="str">
        <f>IF(OR(OR($A11="",AND($B$4&lt;&gt;"",$C11&lt;&gt;$B$4)),T$6=""),"",IF(COUNTIFS('Örnek - Kayıt'!$A$6:$A$39,DATE($B$3,$B$2,T$6),'Örnek - Kayıt'!$B$6:$B$39,$A11,'Örnek - Kayıt'!$J$6:$J$39,"Çıkış yok")+COUNTIFS('Örnek - Kayıt'!$A$6:$A$39,DATE($B$3,$B$2,T$6),'Örnek - Kayıt'!$B$6:$B$39,$A11,'Örnek - Kayıt'!$J$6:$J$39,"Giriş yok")&gt;0,"?",IF(COUNTIFS('Örnek - Kayıt'!$A$6:$A$39,DATE($B$3,$B$2,T$6),'Örnek - Kayıt'!$B$6:$B$39,$A11,'Örnek - Kayıt'!$H$6:$H$39,"&gt;-24")&gt;0,"Ç","")))</f>
        <v/>
      </c>
      <c r="U11" s="22" t="str">
        <f>IF(OR(OR($A11="",AND($B$4&lt;&gt;"",$C11&lt;&gt;$B$4)),U$6=""),"",IF(COUNTIFS('Örnek - Kayıt'!$A$6:$A$39,DATE($B$3,$B$2,U$6),'Örnek - Kayıt'!$B$6:$B$39,$A11,'Örnek - Kayıt'!$J$6:$J$39,"Çıkış yok")+COUNTIFS('Örnek - Kayıt'!$A$6:$A$39,DATE($B$3,$B$2,U$6),'Örnek - Kayıt'!$B$6:$B$39,$A11,'Örnek - Kayıt'!$J$6:$J$39,"Giriş yok")&gt;0,"?",IF(COUNTIFS('Örnek - Kayıt'!$A$6:$A$39,DATE($B$3,$B$2,U$6),'Örnek - Kayıt'!$B$6:$B$39,$A11,'Örnek - Kayıt'!$H$6:$H$39,"&gt;-24")&gt;0,"Ç","")))</f>
        <v/>
      </c>
      <c r="V11" s="22" t="str">
        <f>IF(OR(OR($A11="",AND($B$4&lt;&gt;"",$C11&lt;&gt;$B$4)),V$6=""),"",IF(COUNTIFS('Örnek - Kayıt'!$A$6:$A$39,DATE($B$3,$B$2,V$6),'Örnek - Kayıt'!$B$6:$B$39,$A11,'Örnek - Kayıt'!$J$6:$J$39,"Çıkış yok")+COUNTIFS('Örnek - Kayıt'!$A$6:$A$39,DATE($B$3,$B$2,V$6),'Örnek - Kayıt'!$B$6:$B$39,$A11,'Örnek - Kayıt'!$J$6:$J$39,"Giriş yok")&gt;0,"?",IF(COUNTIFS('Örnek - Kayıt'!$A$6:$A$39,DATE($B$3,$B$2,V$6),'Örnek - Kayıt'!$B$6:$B$39,$A11,'Örnek - Kayıt'!$H$6:$H$39,"&gt;-24")&gt;0,"Ç","")))</f>
        <v/>
      </c>
      <c r="W11" s="22" t="str">
        <f>IF(OR(OR($A11="",AND($B$4&lt;&gt;"",$C11&lt;&gt;$B$4)),W$6=""),"",IF(COUNTIFS('Örnek - Kayıt'!$A$6:$A$39,DATE($B$3,$B$2,W$6),'Örnek - Kayıt'!$B$6:$B$39,$A11,'Örnek - Kayıt'!$J$6:$J$39,"Çıkış yok")+COUNTIFS('Örnek - Kayıt'!$A$6:$A$39,DATE($B$3,$B$2,W$6),'Örnek - Kayıt'!$B$6:$B$39,$A11,'Örnek - Kayıt'!$J$6:$J$39,"Giriş yok")&gt;0,"?",IF(COUNTIFS('Örnek - Kayıt'!$A$6:$A$39,DATE($B$3,$B$2,W$6),'Örnek - Kayıt'!$B$6:$B$39,$A11,'Örnek - Kayıt'!$H$6:$H$39,"&gt;-24")&gt;0,"Ç","")))</f>
        <v/>
      </c>
      <c r="X11" s="22" t="str">
        <f>IF(OR(OR($A11="",AND($B$4&lt;&gt;"",$C11&lt;&gt;$B$4)),X$6=""),"",IF(COUNTIFS('Örnek - Kayıt'!$A$6:$A$39,DATE($B$3,$B$2,X$6),'Örnek - Kayıt'!$B$6:$B$39,$A11,'Örnek - Kayıt'!$J$6:$J$39,"Çıkış yok")+COUNTIFS('Örnek - Kayıt'!$A$6:$A$39,DATE($B$3,$B$2,X$6),'Örnek - Kayıt'!$B$6:$B$39,$A11,'Örnek - Kayıt'!$J$6:$J$39,"Giriş yok")&gt;0,"?",IF(COUNTIFS('Örnek - Kayıt'!$A$6:$A$39,DATE($B$3,$B$2,X$6),'Örnek - Kayıt'!$B$6:$B$39,$A11,'Örnek - Kayıt'!$H$6:$H$39,"&gt;-24")&gt;0,"Ç","")))</f>
        <v/>
      </c>
      <c r="Y11" s="22" t="str">
        <f>IF(OR(OR($A11="",AND($B$4&lt;&gt;"",$C11&lt;&gt;$B$4)),Y$6=""),"",IF(COUNTIFS('Örnek - Kayıt'!$A$6:$A$39,DATE($B$3,$B$2,Y$6),'Örnek - Kayıt'!$B$6:$B$39,$A11,'Örnek - Kayıt'!$J$6:$J$39,"Çıkış yok")+COUNTIFS('Örnek - Kayıt'!$A$6:$A$39,DATE($B$3,$B$2,Y$6),'Örnek - Kayıt'!$B$6:$B$39,$A11,'Örnek - Kayıt'!$J$6:$J$39,"Giriş yok")&gt;0,"?",IF(COUNTIFS('Örnek - Kayıt'!$A$6:$A$39,DATE($B$3,$B$2,Y$6),'Örnek - Kayıt'!$B$6:$B$39,$A11,'Örnek - Kayıt'!$H$6:$H$39,"&gt;-24")&gt;0,"Ç","")))</f>
        <v/>
      </c>
      <c r="Z11" s="22" t="str">
        <f>IF(OR(OR($A11="",AND($B$4&lt;&gt;"",$C11&lt;&gt;$B$4)),Z$6=""),"",IF(COUNTIFS('Örnek - Kayıt'!$A$6:$A$39,DATE($B$3,$B$2,Z$6),'Örnek - Kayıt'!$B$6:$B$39,$A11,'Örnek - Kayıt'!$J$6:$J$39,"Çıkış yok")+COUNTIFS('Örnek - Kayıt'!$A$6:$A$39,DATE($B$3,$B$2,Z$6),'Örnek - Kayıt'!$B$6:$B$39,$A11,'Örnek - Kayıt'!$J$6:$J$39,"Giriş yok")&gt;0,"?",IF(COUNTIFS('Örnek - Kayıt'!$A$6:$A$39,DATE($B$3,$B$2,Z$6),'Örnek - Kayıt'!$B$6:$B$39,$A11,'Örnek - Kayıt'!$H$6:$H$39,"&gt;-24")&gt;0,"Ç","")))</f>
        <v/>
      </c>
      <c r="AA11" s="22" t="str">
        <f>IF(OR(OR($A11="",AND($B$4&lt;&gt;"",$C11&lt;&gt;$B$4)),AA$6=""),"",IF(COUNTIFS('Örnek - Kayıt'!$A$6:$A$39,DATE($B$3,$B$2,AA$6),'Örnek - Kayıt'!$B$6:$B$39,$A11,'Örnek - Kayıt'!$J$6:$J$39,"Çıkış yok")+COUNTIFS('Örnek - Kayıt'!$A$6:$A$39,DATE($B$3,$B$2,AA$6),'Örnek - Kayıt'!$B$6:$B$39,$A11,'Örnek - Kayıt'!$J$6:$J$39,"Giriş yok")&gt;0,"?",IF(COUNTIFS('Örnek - Kayıt'!$A$6:$A$39,DATE($B$3,$B$2,AA$6),'Örnek - Kayıt'!$B$6:$B$39,$A11,'Örnek - Kayıt'!$H$6:$H$39,"&gt;-24")&gt;0,"Ç","")))</f>
        <v/>
      </c>
      <c r="AB11" s="22" t="str">
        <f>IF(OR(OR($A11="",AND($B$4&lt;&gt;"",$C11&lt;&gt;$B$4)),AB$6=""),"",IF(COUNTIFS('Örnek - Kayıt'!$A$6:$A$39,DATE($B$3,$B$2,AB$6),'Örnek - Kayıt'!$B$6:$B$39,$A11,'Örnek - Kayıt'!$J$6:$J$39,"Çıkış yok")+COUNTIFS('Örnek - Kayıt'!$A$6:$A$39,DATE($B$3,$B$2,AB$6),'Örnek - Kayıt'!$B$6:$B$39,$A11,'Örnek - Kayıt'!$J$6:$J$39,"Giriş yok")&gt;0,"?",IF(COUNTIFS('Örnek - Kayıt'!$A$6:$A$39,DATE($B$3,$B$2,AB$6),'Örnek - Kayıt'!$B$6:$B$39,$A11,'Örnek - Kayıt'!$H$6:$H$39,"&gt;-24")&gt;0,"Ç","")))</f>
        <v/>
      </c>
      <c r="AC11" s="22" t="str">
        <f>IF(OR(OR($A11="",AND($B$4&lt;&gt;"",$C11&lt;&gt;$B$4)),AC$6=""),"",IF(COUNTIFS('Örnek - Kayıt'!$A$6:$A$39,DATE($B$3,$B$2,AC$6),'Örnek - Kayıt'!$B$6:$B$39,$A11,'Örnek - Kayıt'!$J$6:$J$39,"Çıkış yok")+COUNTIFS('Örnek - Kayıt'!$A$6:$A$39,DATE($B$3,$B$2,AC$6),'Örnek - Kayıt'!$B$6:$B$39,$A11,'Örnek - Kayıt'!$J$6:$J$39,"Giriş yok")&gt;0,"?",IF(COUNTIFS('Örnek - Kayıt'!$A$6:$A$39,DATE($B$3,$B$2,AC$6),'Örnek - Kayıt'!$B$6:$B$39,$A11,'Örnek - Kayıt'!$H$6:$H$39,"&gt;-24")&gt;0,"Ç","")))</f>
        <v/>
      </c>
      <c r="AD11" s="22" t="str">
        <f>IF(OR(OR($A11="",AND($B$4&lt;&gt;"",$C11&lt;&gt;$B$4)),AD$6=""),"",IF(COUNTIFS('Örnek - Kayıt'!$A$6:$A$39,DATE($B$3,$B$2,AD$6),'Örnek - Kayıt'!$B$6:$B$39,$A11,'Örnek - Kayıt'!$J$6:$J$39,"Çıkış yok")+COUNTIFS('Örnek - Kayıt'!$A$6:$A$39,DATE($B$3,$B$2,AD$6),'Örnek - Kayıt'!$B$6:$B$39,$A11,'Örnek - Kayıt'!$J$6:$J$39,"Giriş yok")&gt;0,"?",IF(COUNTIFS('Örnek - Kayıt'!$A$6:$A$39,DATE($B$3,$B$2,AD$6),'Örnek - Kayıt'!$B$6:$B$39,$A11,'Örnek - Kayıt'!$H$6:$H$39,"&gt;-24")&gt;0,"Ç","")))</f>
        <v/>
      </c>
      <c r="AE11" s="22" t="str">
        <f>IF(OR(OR($A11="",AND($B$4&lt;&gt;"",$C11&lt;&gt;$B$4)),AE$6=""),"",IF(COUNTIFS('Örnek - Kayıt'!$A$6:$A$39,DATE($B$3,$B$2,AE$6),'Örnek - Kayıt'!$B$6:$B$39,$A11,'Örnek - Kayıt'!$J$6:$J$39,"Çıkış yok")+COUNTIFS('Örnek - Kayıt'!$A$6:$A$39,DATE($B$3,$B$2,AE$6),'Örnek - Kayıt'!$B$6:$B$39,$A11,'Örnek - Kayıt'!$J$6:$J$39,"Giriş yok")&gt;0,"?",IF(COUNTIFS('Örnek - Kayıt'!$A$6:$A$39,DATE($B$3,$B$2,AE$6),'Örnek - Kayıt'!$B$6:$B$39,$A11,'Örnek - Kayıt'!$H$6:$H$39,"&gt;-24")&gt;0,"Ç","")))</f>
        <v/>
      </c>
      <c r="AF11" s="22" t="str">
        <f>IF(OR(OR($A11="",AND($B$4&lt;&gt;"",$C11&lt;&gt;$B$4)),AF$6=""),"",IF(COUNTIFS('Örnek - Kayıt'!$A$6:$A$39,DATE($B$3,$B$2,AF$6),'Örnek - Kayıt'!$B$6:$B$39,$A11,'Örnek - Kayıt'!$J$6:$J$39,"Çıkış yok")+COUNTIFS('Örnek - Kayıt'!$A$6:$A$39,DATE($B$3,$B$2,AF$6),'Örnek - Kayıt'!$B$6:$B$39,$A11,'Örnek - Kayıt'!$J$6:$J$39,"Giriş yok")&gt;0,"?",IF(COUNTIFS('Örnek - Kayıt'!$A$6:$A$39,DATE($B$3,$B$2,AF$6),'Örnek - Kayıt'!$B$6:$B$39,$A11,'Örnek - Kayıt'!$H$6:$H$39,"&gt;-24")&gt;0,"Ç","")))</f>
        <v/>
      </c>
      <c r="AG11" s="22" t="str">
        <f>IF(OR(OR($A11="",AND($B$4&lt;&gt;"",$C11&lt;&gt;$B$4)),AG$6=""),"",IF(COUNTIFS('Örnek - Kayıt'!$A$6:$A$39,DATE($B$3,$B$2,AG$6),'Örnek - Kayıt'!$B$6:$B$39,$A11,'Örnek - Kayıt'!$J$6:$J$39,"Çıkış yok")+COUNTIFS('Örnek - Kayıt'!$A$6:$A$39,DATE($B$3,$B$2,AG$6),'Örnek - Kayıt'!$B$6:$B$39,$A11,'Örnek - Kayıt'!$J$6:$J$39,"Giriş yok")&gt;0,"?",IF(COUNTIFS('Örnek - Kayıt'!$A$6:$A$39,DATE($B$3,$B$2,AG$6),'Örnek - Kayıt'!$B$6:$B$39,$A11,'Örnek - Kayıt'!$H$6:$H$39,"&gt;-24")&gt;0,"Ç","")))</f>
        <v/>
      </c>
      <c r="AH11" s="22" t="str">
        <f>IF(OR(OR($A11="",AND($B$4&lt;&gt;"",$C11&lt;&gt;$B$4)),AH$6=""),"",IF(COUNTIFS('Örnek - Kayıt'!$A$6:$A$39,DATE($B$3,$B$2,AH$6),'Örnek - Kayıt'!$B$6:$B$39,$A11,'Örnek - Kayıt'!$J$6:$J$39,"Çıkış yok")+COUNTIFS('Örnek - Kayıt'!$A$6:$A$39,DATE($B$3,$B$2,AH$6),'Örnek - Kayıt'!$B$6:$B$39,$A11,'Örnek - Kayıt'!$J$6:$J$39,"Giriş yok")&gt;0,"?",IF(COUNTIFS('Örnek - Kayıt'!$A$6:$A$39,DATE($B$3,$B$2,AH$6),'Örnek - Kayıt'!$B$6:$B$39,$A11,'Örnek - Kayıt'!$H$6:$H$39,"&gt;-24")&gt;0,"Ç","")))</f>
        <v/>
      </c>
      <c r="AI11" s="22" t="str">
        <f>IF(OR(OR($A11="",AND($B$4&lt;&gt;"",$C11&lt;&gt;$B$4)),AI$6=""),"",IF(COUNTIFS('Örnek - Kayıt'!$A$6:$A$39,DATE($B$3,$B$2,AI$6),'Örnek - Kayıt'!$B$6:$B$39,$A11,'Örnek - Kayıt'!$J$6:$J$39,"Çıkış yok")+COUNTIFS('Örnek - Kayıt'!$A$6:$A$39,DATE($B$3,$B$2,AI$6),'Örnek - Kayıt'!$B$6:$B$39,$A11,'Örnek - Kayıt'!$J$6:$J$39,"Giriş yok")&gt;0,"?",IF(COUNTIFS('Örnek - Kayıt'!$A$6:$A$39,DATE($B$3,$B$2,AI$6),'Örnek - Kayıt'!$B$6:$B$39,$A11,'Örnek - Kayıt'!$H$6:$H$39,"&gt;-24")&gt;0,"Ç","")))</f>
        <v/>
      </c>
      <c r="AJ11" s="22" t="str">
        <f>IF(OR(OR($A11="",AND($B$4&lt;&gt;"",$C11&lt;&gt;$B$4)),AJ$6=""),"",IF(COUNTIFS('Örnek - Kayıt'!$A$6:$A$39,DATE($B$3,$B$2,AJ$6),'Örnek - Kayıt'!$B$6:$B$39,$A11,'Örnek - Kayıt'!$J$6:$J$39,"Çıkış yok")+COUNTIFS('Örnek - Kayıt'!$A$6:$A$39,DATE($B$3,$B$2,AJ$6),'Örnek - Kayıt'!$B$6:$B$39,$A11,'Örnek - Kayıt'!$J$6:$J$39,"Giriş yok")&gt;0,"?",IF(COUNTIFS('Örnek - Kayıt'!$A$6:$A$39,DATE($B$3,$B$2,AJ$6),'Örnek - Kayıt'!$B$6:$B$39,$A11,'Örnek - Kayıt'!$H$6:$H$39,"&gt;-24")&gt;0,"Ç","")))</f>
        <v/>
      </c>
      <c r="AK11" s="22" t="str">
        <f>IF(OR(OR($A11="",AND($B$4&lt;&gt;"",$C11&lt;&gt;$B$4)),AK$6=""),"",IF(COUNTIFS('Örnek - Kayıt'!$A$6:$A$39,DATE($B$3,$B$2,AK$6),'Örnek - Kayıt'!$B$6:$B$39,$A11,'Örnek - Kayıt'!$J$6:$J$39,"Çıkış yok")+COUNTIFS('Örnek - Kayıt'!$A$6:$A$39,DATE($B$3,$B$2,AK$6),'Örnek - Kayıt'!$B$6:$B$39,$A11,'Örnek - Kayıt'!$J$6:$J$39,"Giriş yok")&gt;0,"?",IF(COUNTIFS('Örnek - Kayıt'!$A$6:$A$39,DATE($B$3,$B$2,AK$6),'Örnek - Kayıt'!$B$6:$B$39,$A11,'Örnek - Kayıt'!$H$6:$H$39,"&gt;-24")&gt;0,"Ç","")))</f>
        <v/>
      </c>
      <c r="AL11" s="22" t="str">
        <f>IF(OR(OR($A11="",AND($B$4&lt;&gt;"",$C11&lt;&gt;$B$4)),AL$6=""),"",IF(COUNTIFS('Örnek - Kayıt'!$A$6:$A$39,DATE($B$3,$B$2,AL$6),'Örnek - Kayıt'!$B$6:$B$39,$A11,'Örnek - Kayıt'!$J$6:$J$39,"Çıkış yok")+COUNTIFS('Örnek - Kayıt'!$A$6:$A$39,DATE($B$3,$B$2,AL$6),'Örnek - Kayıt'!$B$6:$B$39,$A11,'Örnek - Kayıt'!$J$6:$J$39,"Giriş yok")&gt;0,"?",IF(COUNTIFS('Örnek - Kayıt'!$A$6:$A$39,DATE($B$3,$B$2,AL$6),'Örnek - Kayıt'!$B$6:$B$39,$A11,'Örnek - Kayıt'!$H$6:$H$39,"&gt;-24")&gt;0,"Ç","")))</f>
        <v/>
      </c>
      <c r="AM11" s="22" t="str">
        <f>IF(OR(OR($A11="",AND($B$4&lt;&gt;"",$C11&lt;&gt;$B$4)),AM$6=""),"",IF(COUNTIFS('Örnek - Kayıt'!$A$6:$A$39,DATE($B$3,$B$2,AM$6),'Örnek - Kayıt'!$B$6:$B$39,$A11,'Örnek - Kayıt'!$J$6:$J$39,"Çıkış yok")+COUNTIFS('Örnek - Kayıt'!$A$6:$A$39,DATE($B$3,$B$2,AM$6),'Örnek - Kayıt'!$B$6:$B$39,$A11,'Örnek - Kayıt'!$J$6:$J$39,"Giriş yok")&gt;0,"?",IF(COUNTIFS('Örnek - Kayıt'!$A$6:$A$39,DATE($B$3,$B$2,AM$6),'Örnek - Kayıt'!$B$6:$B$39,$A11,'Örnek - Kayıt'!$H$6:$H$39,"&gt;-24")&gt;0,"Ç","")))</f>
        <v/>
      </c>
      <c r="AN11" s="22" t="str">
        <f>IF(OR(OR($A11="",AND($B$4&lt;&gt;"",$C11&lt;&gt;$B$4)),AN$6=""),"",IF(COUNTIFS('Örnek - Kayıt'!$A$6:$A$39,DATE($B$3,$B$2,AN$6),'Örnek - Kayıt'!$B$6:$B$39,$A11,'Örnek - Kayıt'!$J$6:$J$39,"Çıkış yok")+COUNTIFS('Örnek - Kayıt'!$A$6:$A$39,DATE($B$3,$B$2,AN$6),'Örnek - Kayıt'!$B$6:$B$39,$A11,'Örnek - Kayıt'!$J$6:$J$39,"Giriş yok")&gt;0,"?",IF(COUNTIFS('Örnek - Kayıt'!$A$6:$A$39,DATE($B$3,$B$2,AN$6),'Örnek - Kayıt'!$B$6:$B$39,$A11,'Örnek - Kayıt'!$H$6:$H$39,"&gt;-24")&gt;0,"Ç","")))</f>
        <v/>
      </c>
      <c r="AO11" s="22" t="str">
        <f>IF(OR(OR($A11="",AND($B$4&lt;&gt;"",$C11&lt;&gt;$B$4)),AO$6=""),"",IF(COUNTIFS('Örnek - Kayıt'!$A$6:$A$39,DATE($B$3,$B$2,AO$6),'Örnek - Kayıt'!$B$6:$B$39,$A11,'Örnek - Kayıt'!$J$6:$J$39,"Çıkış yok")+COUNTIFS('Örnek - Kayıt'!$A$6:$A$39,DATE($B$3,$B$2,AO$6),'Örnek - Kayıt'!$B$6:$B$39,$A11,'Örnek - Kayıt'!$J$6:$J$39,"Giriş yok")&gt;0,"?",IF(COUNTIFS('Örnek - Kayıt'!$A$6:$A$39,DATE($B$3,$B$2,AO$6),'Örnek - Kayıt'!$B$6:$B$39,$A11,'Örnek - Kayıt'!$H$6:$H$39,"&gt;-24")&gt;0,"Ç","")))</f>
        <v/>
      </c>
      <c r="AP11" s="22" t="str">
        <f>IF(OR(OR($A11="",AND($B$4&lt;&gt;"",$C11&lt;&gt;$B$4)),AP$6=""),"",IF(COUNTIFS('Örnek - Kayıt'!$A$6:$A$39,DATE($B$3,$B$2,AP$6),'Örnek - Kayıt'!$B$6:$B$39,$A11,'Örnek - Kayıt'!$J$6:$J$39,"Çıkış yok")+COUNTIFS('Örnek - Kayıt'!$A$6:$A$39,DATE($B$3,$B$2,AP$6),'Örnek - Kayıt'!$B$6:$B$39,$A11,'Örnek - Kayıt'!$J$6:$J$39,"Giriş yok")&gt;0,"?",IF(COUNTIFS('Örnek - Kayıt'!$A$6:$A$39,DATE($B$3,$B$2,AP$6),'Örnek - Kayıt'!$B$6:$B$39,$A11,'Örnek - Kayıt'!$H$6:$H$39,"&gt;-24")&gt;0,"Ç","")))</f>
        <v/>
      </c>
    </row>
    <row r="12" spans="1:42" ht="18" customHeight="1" x14ac:dyDescent="0.2">
      <c r="A12" s="28" t="s">
        <v>77</v>
      </c>
      <c r="B12" s="12" t="s">
        <v>104</v>
      </c>
      <c r="C12" s="12" t="s">
        <v>76</v>
      </c>
      <c r="D12" s="29">
        <f t="shared" si="1"/>
        <v>6</v>
      </c>
      <c r="E12" s="30">
        <f>IF(OR($A12="",AND($B$4&lt;&gt;"",$C12&lt;&gt;$B$4)),"",SUMIFS('Örnek - Kayıt'!$H$6:$H$39,'Örnek - Kayıt'!$A$6:$A$39,"&gt;="&amp;DATE($B$3,$B$2,1),'Örnek - Kayıt'!$A$6:$A$39,"&lt;"&amp;DATE($B$3,$B$2+1,1),'Örnek - Kayıt'!$B$6:$B$39,$A12))</f>
        <v>48.75</v>
      </c>
      <c r="F12" s="31">
        <f t="shared" si="2"/>
        <v>8.125</v>
      </c>
      <c r="G12" s="22">
        <f>IF(OR($A12="",AND($B$4&lt;&gt;"",$C12&lt;&gt;$B$4)),"",COUNTIFS('Örnek - Kayıt'!$A$6:$A$39,"&gt;="&amp;DATE($B$3,$B$2,1),'Örnek - Kayıt'!$A$6:$A$39,"&lt;"&amp;DATE($B$3,$B$2+1,1),'Örnek - Kayıt'!$B$6:$B$39,$A12,'Örnek - Kayıt'!$I$6:$I$39,"&gt;0"))</f>
        <v>1</v>
      </c>
      <c r="H12" s="22">
        <f>IF(OR($A12="",AND($B$4&lt;&gt;"",$C12&lt;&gt;$B$4)),"",SUMIFS('Örnek - Kayıt'!$I$6:$I$39,'Örnek - Kayıt'!$A$6:$A$39,"&gt;="&amp;DATE($B$3,$B$2,1),'Örnek - Kayıt'!$A$6:$A$39,"&lt;"&amp;DATE($B$3,$B$2+1,1),'Örnek - Kayıt'!$B$6:$B$39,$A12))</f>
        <v>9</v>
      </c>
      <c r="I12" s="22">
        <f t="shared" si="3"/>
        <v>0</v>
      </c>
      <c r="J12" s="22">
        <f>IF(OR($A12="",AND($B$4&lt;&gt;"",$C12&lt;&gt;$B$4)),"",COUNTIFS('Örnek - Kayıt'!$A$6:$A$39,"&gt;="&amp;DATE($B$3,$B$2,1),'Örnek - Kayıt'!$A$6:$A$39,"&lt;"&amp;DATE($B$3,$B$2+1,1),'Örnek - Kayıt'!$B$6:$B$39,$A12,'Örnek - Kayıt'!$H$6:$H$39,"&gt;"&amp;$H$3))</f>
        <v>1</v>
      </c>
      <c r="L12" s="22" t="str">
        <f>IF(OR(OR($A12="",AND($B$4&lt;&gt;"",$C12&lt;&gt;$B$4)),L$6=""),"",IF(COUNTIFS('Örnek - Kayıt'!$A$6:$A$39,DATE($B$3,$B$2,L$6),'Örnek - Kayıt'!$B$6:$B$39,$A12,'Örnek - Kayıt'!$J$6:$J$39,"Çıkış yok")+COUNTIFS('Örnek - Kayıt'!$A$6:$A$39,DATE($B$3,$B$2,L$6),'Örnek - Kayıt'!$B$6:$B$39,$A12,'Örnek - Kayıt'!$J$6:$J$39,"Giriş yok")&gt;0,"?",IF(COUNTIFS('Örnek - Kayıt'!$A$6:$A$39,DATE($B$3,$B$2,L$6),'Örnek - Kayıt'!$B$6:$B$39,$A12,'Örnek - Kayıt'!$H$6:$H$39,"&gt;-24")&gt;0,"Ç","")))</f>
        <v/>
      </c>
      <c r="M12" s="22" t="str">
        <f>IF(OR(OR($A12="",AND($B$4&lt;&gt;"",$C12&lt;&gt;$B$4)),M$6=""),"",IF(COUNTIFS('Örnek - Kayıt'!$A$6:$A$39,DATE($B$3,$B$2,M$6),'Örnek - Kayıt'!$B$6:$B$39,$A12,'Örnek - Kayıt'!$J$6:$J$39,"Çıkış yok")+COUNTIFS('Örnek - Kayıt'!$A$6:$A$39,DATE($B$3,$B$2,M$6),'Örnek - Kayıt'!$B$6:$B$39,$A12,'Örnek - Kayıt'!$J$6:$J$39,"Giriş yok")&gt;0,"?",IF(COUNTIFS('Örnek - Kayıt'!$A$6:$A$39,DATE($B$3,$B$2,M$6),'Örnek - Kayıt'!$B$6:$B$39,$A12,'Örnek - Kayıt'!$H$6:$H$39,"&gt;-24")&gt;0,"Ç","")))</f>
        <v>Ç</v>
      </c>
      <c r="N12" s="22" t="str">
        <f>IF(OR(OR($A12="",AND($B$4&lt;&gt;"",$C12&lt;&gt;$B$4)),N$6=""),"",IF(COUNTIFS('Örnek - Kayıt'!$A$6:$A$39,DATE($B$3,$B$2,N$6),'Örnek - Kayıt'!$B$6:$B$39,$A12,'Örnek - Kayıt'!$J$6:$J$39,"Çıkış yok")+COUNTIFS('Örnek - Kayıt'!$A$6:$A$39,DATE($B$3,$B$2,N$6),'Örnek - Kayıt'!$B$6:$B$39,$A12,'Örnek - Kayıt'!$J$6:$J$39,"Giriş yok")&gt;0,"?",IF(COUNTIFS('Örnek - Kayıt'!$A$6:$A$39,DATE($B$3,$B$2,N$6),'Örnek - Kayıt'!$B$6:$B$39,$A12,'Örnek - Kayıt'!$H$6:$H$39,"&gt;-24")&gt;0,"Ç","")))</f>
        <v>Ç</v>
      </c>
      <c r="O12" s="22" t="str">
        <f>IF(OR(OR($A12="",AND($B$4&lt;&gt;"",$C12&lt;&gt;$B$4)),O$6=""),"",IF(COUNTIFS('Örnek - Kayıt'!$A$6:$A$39,DATE($B$3,$B$2,O$6),'Örnek - Kayıt'!$B$6:$B$39,$A12,'Örnek - Kayıt'!$J$6:$J$39,"Çıkış yok")+COUNTIFS('Örnek - Kayıt'!$A$6:$A$39,DATE($B$3,$B$2,O$6),'Örnek - Kayıt'!$B$6:$B$39,$A12,'Örnek - Kayıt'!$J$6:$J$39,"Giriş yok")&gt;0,"?",IF(COUNTIFS('Örnek - Kayıt'!$A$6:$A$39,DATE($B$3,$B$2,O$6),'Örnek - Kayıt'!$B$6:$B$39,$A12,'Örnek - Kayıt'!$H$6:$H$39,"&gt;-24")&gt;0,"Ç","")))</f>
        <v>Ç</v>
      </c>
      <c r="P12" s="22" t="str">
        <f>IF(OR(OR($A12="",AND($B$4&lt;&gt;"",$C12&lt;&gt;$B$4)),P$6=""),"",IF(COUNTIFS('Örnek - Kayıt'!$A$6:$A$39,DATE($B$3,$B$2,P$6),'Örnek - Kayıt'!$B$6:$B$39,$A12,'Örnek - Kayıt'!$J$6:$J$39,"Çıkış yok")+COUNTIFS('Örnek - Kayıt'!$A$6:$A$39,DATE($B$3,$B$2,P$6),'Örnek - Kayıt'!$B$6:$B$39,$A12,'Örnek - Kayıt'!$J$6:$J$39,"Giriş yok")&gt;0,"?",IF(COUNTIFS('Örnek - Kayıt'!$A$6:$A$39,DATE($B$3,$B$2,P$6),'Örnek - Kayıt'!$B$6:$B$39,$A12,'Örnek - Kayıt'!$H$6:$H$39,"&gt;-24")&gt;0,"Ç","")))</f>
        <v>Ç</v>
      </c>
      <c r="Q12" s="22" t="str">
        <f>IF(OR(OR($A12="",AND($B$4&lt;&gt;"",$C12&lt;&gt;$B$4)),Q$6=""),"",IF(COUNTIFS('Örnek - Kayıt'!$A$6:$A$39,DATE($B$3,$B$2,Q$6),'Örnek - Kayıt'!$B$6:$B$39,$A12,'Örnek - Kayıt'!$J$6:$J$39,"Çıkış yok")+COUNTIFS('Örnek - Kayıt'!$A$6:$A$39,DATE($B$3,$B$2,Q$6),'Örnek - Kayıt'!$B$6:$B$39,$A12,'Örnek - Kayıt'!$J$6:$J$39,"Giriş yok")&gt;0,"?",IF(COUNTIFS('Örnek - Kayıt'!$A$6:$A$39,DATE($B$3,$B$2,Q$6),'Örnek - Kayıt'!$B$6:$B$39,$A12,'Örnek - Kayıt'!$H$6:$H$39,"&gt;-24")&gt;0,"Ç","")))</f>
        <v>Ç</v>
      </c>
      <c r="R12" s="22" t="str">
        <f>IF(OR(OR($A12="",AND($B$4&lt;&gt;"",$C12&lt;&gt;$B$4)),R$6=""),"",IF(COUNTIFS('Örnek - Kayıt'!$A$6:$A$39,DATE($B$3,$B$2,R$6),'Örnek - Kayıt'!$B$6:$B$39,$A12,'Örnek - Kayıt'!$J$6:$J$39,"Çıkış yok")+COUNTIFS('Örnek - Kayıt'!$A$6:$A$39,DATE($B$3,$B$2,R$6),'Örnek - Kayıt'!$B$6:$B$39,$A12,'Örnek - Kayıt'!$J$6:$J$39,"Giriş yok")&gt;0,"?",IF(COUNTIFS('Örnek - Kayıt'!$A$6:$A$39,DATE($B$3,$B$2,R$6),'Örnek - Kayıt'!$B$6:$B$39,$A12,'Örnek - Kayıt'!$H$6:$H$39,"&gt;-24")&gt;0,"Ç","")))</f>
        <v>Ç</v>
      </c>
      <c r="S12" s="22" t="str">
        <f>IF(OR(OR($A12="",AND($B$4&lt;&gt;"",$C12&lt;&gt;$B$4)),S$6=""),"",IF(COUNTIFS('Örnek - Kayıt'!$A$6:$A$39,DATE($B$3,$B$2,S$6),'Örnek - Kayıt'!$B$6:$B$39,$A12,'Örnek - Kayıt'!$J$6:$J$39,"Çıkış yok")+COUNTIFS('Örnek - Kayıt'!$A$6:$A$39,DATE($B$3,$B$2,S$6),'Örnek - Kayıt'!$B$6:$B$39,$A12,'Örnek - Kayıt'!$J$6:$J$39,"Giriş yok")&gt;0,"?",IF(COUNTIFS('Örnek - Kayıt'!$A$6:$A$39,DATE($B$3,$B$2,S$6),'Örnek - Kayıt'!$B$6:$B$39,$A12,'Örnek - Kayıt'!$H$6:$H$39,"&gt;-24")&gt;0,"Ç","")))</f>
        <v/>
      </c>
      <c r="T12" s="22" t="str">
        <f>IF(OR(OR($A12="",AND($B$4&lt;&gt;"",$C12&lt;&gt;$B$4)),T$6=""),"",IF(COUNTIFS('Örnek - Kayıt'!$A$6:$A$39,DATE($B$3,$B$2,T$6),'Örnek - Kayıt'!$B$6:$B$39,$A12,'Örnek - Kayıt'!$J$6:$J$39,"Çıkış yok")+COUNTIFS('Örnek - Kayıt'!$A$6:$A$39,DATE($B$3,$B$2,T$6),'Örnek - Kayıt'!$B$6:$B$39,$A12,'Örnek - Kayıt'!$J$6:$J$39,"Giriş yok")&gt;0,"?",IF(COUNTIFS('Örnek - Kayıt'!$A$6:$A$39,DATE($B$3,$B$2,T$6),'Örnek - Kayıt'!$B$6:$B$39,$A12,'Örnek - Kayıt'!$H$6:$H$39,"&gt;-24")&gt;0,"Ç","")))</f>
        <v/>
      </c>
      <c r="U12" s="22" t="str">
        <f>IF(OR(OR($A12="",AND($B$4&lt;&gt;"",$C12&lt;&gt;$B$4)),U$6=""),"",IF(COUNTIFS('Örnek - Kayıt'!$A$6:$A$39,DATE($B$3,$B$2,U$6),'Örnek - Kayıt'!$B$6:$B$39,$A12,'Örnek - Kayıt'!$J$6:$J$39,"Çıkış yok")+COUNTIFS('Örnek - Kayıt'!$A$6:$A$39,DATE($B$3,$B$2,U$6),'Örnek - Kayıt'!$B$6:$B$39,$A12,'Örnek - Kayıt'!$J$6:$J$39,"Giriş yok")&gt;0,"?",IF(COUNTIFS('Örnek - Kayıt'!$A$6:$A$39,DATE($B$3,$B$2,U$6),'Örnek - Kayıt'!$B$6:$B$39,$A12,'Örnek - Kayıt'!$H$6:$H$39,"&gt;-24")&gt;0,"Ç","")))</f>
        <v/>
      </c>
      <c r="V12" s="22" t="str">
        <f>IF(OR(OR($A12="",AND($B$4&lt;&gt;"",$C12&lt;&gt;$B$4)),V$6=""),"",IF(COUNTIFS('Örnek - Kayıt'!$A$6:$A$39,DATE($B$3,$B$2,V$6),'Örnek - Kayıt'!$B$6:$B$39,$A12,'Örnek - Kayıt'!$J$6:$J$39,"Çıkış yok")+COUNTIFS('Örnek - Kayıt'!$A$6:$A$39,DATE($B$3,$B$2,V$6),'Örnek - Kayıt'!$B$6:$B$39,$A12,'Örnek - Kayıt'!$J$6:$J$39,"Giriş yok")&gt;0,"?",IF(COUNTIFS('Örnek - Kayıt'!$A$6:$A$39,DATE($B$3,$B$2,V$6),'Örnek - Kayıt'!$B$6:$B$39,$A12,'Örnek - Kayıt'!$H$6:$H$39,"&gt;-24")&gt;0,"Ç","")))</f>
        <v/>
      </c>
      <c r="W12" s="22" t="str">
        <f>IF(OR(OR($A12="",AND($B$4&lt;&gt;"",$C12&lt;&gt;$B$4)),W$6=""),"",IF(COUNTIFS('Örnek - Kayıt'!$A$6:$A$39,DATE($B$3,$B$2,W$6),'Örnek - Kayıt'!$B$6:$B$39,$A12,'Örnek - Kayıt'!$J$6:$J$39,"Çıkış yok")+COUNTIFS('Örnek - Kayıt'!$A$6:$A$39,DATE($B$3,$B$2,W$6),'Örnek - Kayıt'!$B$6:$B$39,$A12,'Örnek - Kayıt'!$J$6:$J$39,"Giriş yok")&gt;0,"?",IF(COUNTIFS('Örnek - Kayıt'!$A$6:$A$39,DATE($B$3,$B$2,W$6),'Örnek - Kayıt'!$B$6:$B$39,$A12,'Örnek - Kayıt'!$H$6:$H$39,"&gt;-24")&gt;0,"Ç","")))</f>
        <v/>
      </c>
      <c r="X12" s="22" t="str">
        <f>IF(OR(OR($A12="",AND($B$4&lt;&gt;"",$C12&lt;&gt;$B$4)),X$6=""),"",IF(COUNTIFS('Örnek - Kayıt'!$A$6:$A$39,DATE($B$3,$B$2,X$6),'Örnek - Kayıt'!$B$6:$B$39,$A12,'Örnek - Kayıt'!$J$6:$J$39,"Çıkış yok")+COUNTIFS('Örnek - Kayıt'!$A$6:$A$39,DATE($B$3,$B$2,X$6),'Örnek - Kayıt'!$B$6:$B$39,$A12,'Örnek - Kayıt'!$J$6:$J$39,"Giriş yok")&gt;0,"?",IF(COUNTIFS('Örnek - Kayıt'!$A$6:$A$39,DATE($B$3,$B$2,X$6),'Örnek - Kayıt'!$B$6:$B$39,$A12,'Örnek - Kayıt'!$H$6:$H$39,"&gt;-24")&gt;0,"Ç","")))</f>
        <v/>
      </c>
      <c r="Y12" s="22" t="str">
        <f>IF(OR(OR($A12="",AND($B$4&lt;&gt;"",$C12&lt;&gt;$B$4)),Y$6=""),"",IF(COUNTIFS('Örnek - Kayıt'!$A$6:$A$39,DATE($B$3,$B$2,Y$6),'Örnek - Kayıt'!$B$6:$B$39,$A12,'Örnek - Kayıt'!$J$6:$J$39,"Çıkış yok")+COUNTIFS('Örnek - Kayıt'!$A$6:$A$39,DATE($B$3,$B$2,Y$6),'Örnek - Kayıt'!$B$6:$B$39,$A12,'Örnek - Kayıt'!$J$6:$J$39,"Giriş yok")&gt;0,"?",IF(COUNTIFS('Örnek - Kayıt'!$A$6:$A$39,DATE($B$3,$B$2,Y$6),'Örnek - Kayıt'!$B$6:$B$39,$A12,'Örnek - Kayıt'!$H$6:$H$39,"&gt;-24")&gt;0,"Ç","")))</f>
        <v/>
      </c>
      <c r="Z12" s="22" t="str">
        <f>IF(OR(OR($A12="",AND($B$4&lt;&gt;"",$C12&lt;&gt;$B$4)),Z$6=""),"",IF(COUNTIFS('Örnek - Kayıt'!$A$6:$A$39,DATE($B$3,$B$2,Z$6),'Örnek - Kayıt'!$B$6:$B$39,$A12,'Örnek - Kayıt'!$J$6:$J$39,"Çıkış yok")+COUNTIFS('Örnek - Kayıt'!$A$6:$A$39,DATE($B$3,$B$2,Z$6),'Örnek - Kayıt'!$B$6:$B$39,$A12,'Örnek - Kayıt'!$J$6:$J$39,"Giriş yok")&gt;0,"?",IF(COUNTIFS('Örnek - Kayıt'!$A$6:$A$39,DATE($B$3,$B$2,Z$6),'Örnek - Kayıt'!$B$6:$B$39,$A12,'Örnek - Kayıt'!$H$6:$H$39,"&gt;-24")&gt;0,"Ç","")))</f>
        <v/>
      </c>
      <c r="AA12" s="22" t="str">
        <f>IF(OR(OR($A12="",AND($B$4&lt;&gt;"",$C12&lt;&gt;$B$4)),AA$6=""),"",IF(COUNTIFS('Örnek - Kayıt'!$A$6:$A$39,DATE($B$3,$B$2,AA$6),'Örnek - Kayıt'!$B$6:$B$39,$A12,'Örnek - Kayıt'!$J$6:$J$39,"Çıkış yok")+COUNTIFS('Örnek - Kayıt'!$A$6:$A$39,DATE($B$3,$B$2,AA$6),'Örnek - Kayıt'!$B$6:$B$39,$A12,'Örnek - Kayıt'!$J$6:$J$39,"Giriş yok")&gt;0,"?",IF(COUNTIFS('Örnek - Kayıt'!$A$6:$A$39,DATE($B$3,$B$2,AA$6),'Örnek - Kayıt'!$B$6:$B$39,$A12,'Örnek - Kayıt'!$H$6:$H$39,"&gt;-24")&gt;0,"Ç","")))</f>
        <v/>
      </c>
      <c r="AB12" s="22" t="str">
        <f>IF(OR(OR($A12="",AND($B$4&lt;&gt;"",$C12&lt;&gt;$B$4)),AB$6=""),"",IF(COUNTIFS('Örnek - Kayıt'!$A$6:$A$39,DATE($B$3,$B$2,AB$6),'Örnek - Kayıt'!$B$6:$B$39,$A12,'Örnek - Kayıt'!$J$6:$J$39,"Çıkış yok")+COUNTIFS('Örnek - Kayıt'!$A$6:$A$39,DATE($B$3,$B$2,AB$6),'Örnek - Kayıt'!$B$6:$B$39,$A12,'Örnek - Kayıt'!$J$6:$J$39,"Giriş yok")&gt;0,"?",IF(COUNTIFS('Örnek - Kayıt'!$A$6:$A$39,DATE($B$3,$B$2,AB$6),'Örnek - Kayıt'!$B$6:$B$39,$A12,'Örnek - Kayıt'!$H$6:$H$39,"&gt;-24")&gt;0,"Ç","")))</f>
        <v/>
      </c>
      <c r="AC12" s="22" t="str">
        <f>IF(OR(OR($A12="",AND($B$4&lt;&gt;"",$C12&lt;&gt;$B$4)),AC$6=""),"",IF(COUNTIFS('Örnek - Kayıt'!$A$6:$A$39,DATE($B$3,$B$2,AC$6),'Örnek - Kayıt'!$B$6:$B$39,$A12,'Örnek - Kayıt'!$J$6:$J$39,"Çıkış yok")+COUNTIFS('Örnek - Kayıt'!$A$6:$A$39,DATE($B$3,$B$2,AC$6),'Örnek - Kayıt'!$B$6:$B$39,$A12,'Örnek - Kayıt'!$J$6:$J$39,"Giriş yok")&gt;0,"?",IF(COUNTIFS('Örnek - Kayıt'!$A$6:$A$39,DATE($B$3,$B$2,AC$6),'Örnek - Kayıt'!$B$6:$B$39,$A12,'Örnek - Kayıt'!$H$6:$H$39,"&gt;-24")&gt;0,"Ç","")))</f>
        <v/>
      </c>
      <c r="AD12" s="22" t="str">
        <f>IF(OR(OR($A12="",AND($B$4&lt;&gt;"",$C12&lt;&gt;$B$4)),AD$6=""),"",IF(COUNTIFS('Örnek - Kayıt'!$A$6:$A$39,DATE($B$3,$B$2,AD$6),'Örnek - Kayıt'!$B$6:$B$39,$A12,'Örnek - Kayıt'!$J$6:$J$39,"Çıkış yok")+COUNTIFS('Örnek - Kayıt'!$A$6:$A$39,DATE($B$3,$B$2,AD$6),'Örnek - Kayıt'!$B$6:$B$39,$A12,'Örnek - Kayıt'!$J$6:$J$39,"Giriş yok")&gt;0,"?",IF(COUNTIFS('Örnek - Kayıt'!$A$6:$A$39,DATE($B$3,$B$2,AD$6),'Örnek - Kayıt'!$B$6:$B$39,$A12,'Örnek - Kayıt'!$H$6:$H$39,"&gt;-24")&gt;0,"Ç","")))</f>
        <v/>
      </c>
      <c r="AE12" s="22" t="str">
        <f>IF(OR(OR($A12="",AND($B$4&lt;&gt;"",$C12&lt;&gt;$B$4)),AE$6=""),"",IF(COUNTIFS('Örnek - Kayıt'!$A$6:$A$39,DATE($B$3,$B$2,AE$6),'Örnek - Kayıt'!$B$6:$B$39,$A12,'Örnek - Kayıt'!$J$6:$J$39,"Çıkış yok")+COUNTIFS('Örnek - Kayıt'!$A$6:$A$39,DATE($B$3,$B$2,AE$6),'Örnek - Kayıt'!$B$6:$B$39,$A12,'Örnek - Kayıt'!$J$6:$J$39,"Giriş yok")&gt;0,"?",IF(COUNTIFS('Örnek - Kayıt'!$A$6:$A$39,DATE($B$3,$B$2,AE$6),'Örnek - Kayıt'!$B$6:$B$39,$A12,'Örnek - Kayıt'!$H$6:$H$39,"&gt;-24")&gt;0,"Ç","")))</f>
        <v/>
      </c>
      <c r="AF12" s="22" t="str">
        <f>IF(OR(OR($A12="",AND($B$4&lt;&gt;"",$C12&lt;&gt;$B$4)),AF$6=""),"",IF(COUNTIFS('Örnek - Kayıt'!$A$6:$A$39,DATE($B$3,$B$2,AF$6),'Örnek - Kayıt'!$B$6:$B$39,$A12,'Örnek - Kayıt'!$J$6:$J$39,"Çıkış yok")+COUNTIFS('Örnek - Kayıt'!$A$6:$A$39,DATE($B$3,$B$2,AF$6),'Örnek - Kayıt'!$B$6:$B$39,$A12,'Örnek - Kayıt'!$J$6:$J$39,"Giriş yok")&gt;0,"?",IF(COUNTIFS('Örnek - Kayıt'!$A$6:$A$39,DATE($B$3,$B$2,AF$6),'Örnek - Kayıt'!$B$6:$B$39,$A12,'Örnek - Kayıt'!$H$6:$H$39,"&gt;-24")&gt;0,"Ç","")))</f>
        <v/>
      </c>
      <c r="AG12" s="22" t="str">
        <f>IF(OR(OR($A12="",AND($B$4&lt;&gt;"",$C12&lt;&gt;$B$4)),AG$6=""),"",IF(COUNTIFS('Örnek - Kayıt'!$A$6:$A$39,DATE($B$3,$B$2,AG$6),'Örnek - Kayıt'!$B$6:$B$39,$A12,'Örnek - Kayıt'!$J$6:$J$39,"Çıkış yok")+COUNTIFS('Örnek - Kayıt'!$A$6:$A$39,DATE($B$3,$B$2,AG$6),'Örnek - Kayıt'!$B$6:$B$39,$A12,'Örnek - Kayıt'!$J$6:$J$39,"Giriş yok")&gt;0,"?",IF(COUNTIFS('Örnek - Kayıt'!$A$6:$A$39,DATE($B$3,$B$2,AG$6),'Örnek - Kayıt'!$B$6:$B$39,$A12,'Örnek - Kayıt'!$H$6:$H$39,"&gt;-24")&gt;0,"Ç","")))</f>
        <v/>
      </c>
      <c r="AH12" s="22" t="str">
        <f>IF(OR(OR($A12="",AND($B$4&lt;&gt;"",$C12&lt;&gt;$B$4)),AH$6=""),"",IF(COUNTIFS('Örnek - Kayıt'!$A$6:$A$39,DATE($B$3,$B$2,AH$6),'Örnek - Kayıt'!$B$6:$B$39,$A12,'Örnek - Kayıt'!$J$6:$J$39,"Çıkış yok")+COUNTIFS('Örnek - Kayıt'!$A$6:$A$39,DATE($B$3,$B$2,AH$6),'Örnek - Kayıt'!$B$6:$B$39,$A12,'Örnek - Kayıt'!$J$6:$J$39,"Giriş yok")&gt;0,"?",IF(COUNTIFS('Örnek - Kayıt'!$A$6:$A$39,DATE($B$3,$B$2,AH$6),'Örnek - Kayıt'!$B$6:$B$39,$A12,'Örnek - Kayıt'!$H$6:$H$39,"&gt;-24")&gt;0,"Ç","")))</f>
        <v/>
      </c>
      <c r="AI12" s="22" t="str">
        <f>IF(OR(OR($A12="",AND($B$4&lt;&gt;"",$C12&lt;&gt;$B$4)),AI$6=""),"",IF(COUNTIFS('Örnek - Kayıt'!$A$6:$A$39,DATE($B$3,$B$2,AI$6),'Örnek - Kayıt'!$B$6:$B$39,$A12,'Örnek - Kayıt'!$J$6:$J$39,"Çıkış yok")+COUNTIFS('Örnek - Kayıt'!$A$6:$A$39,DATE($B$3,$B$2,AI$6),'Örnek - Kayıt'!$B$6:$B$39,$A12,'Örnek - Kayıt'!$J$6:$J$39,"Giriş yok")&gt;0,"?",IF(COUNTIFS('Örnek - Kayıt'!$A$6:$A$39,DATE($B$3,$B$2,AI$6),'Örnek - Kayıt'!$B$6:$B$39,$A12,'Örnek - Kayıt'!$H$6:$H$39,"&gt;-24")&gt;0,"Ç","")))</f>
        <v/>
      </c>
      <c r="AJ12" s="22" t="str">
        <f>IF(OR(OR($A12="",AND($B$4&lt;&gt;"",$C12&lt;&gt;$B$4)),AJ$6=""),"",IF(COUNTIFS('Örnek - Kayıt'!$A$6:$A$39,DATE($B$3,$B$2,AJ$6),'Örnek - Kayıt'!$B$6:$B$39,$A12,'Örnek - Kayıt'!$J$6:$J$39,"Çıkış yok")+COUNTIFS('Örnek - Kayıt'!$A$6:$A$39,DATE($B$3,$B$2,AJ$6),'Örnek - Kayıt'!$B$6:$B$39,$A12,'Örnek - Kayıt'!$J$6:$J$39,"Giriş yok")&gt;0,"?",IF(COUNTIFS('Örnek - Kayıt'!$A$6:$A$39,DATE($B$3,$B$2,AJ$6),'Örnek - Kayıt'!$B$6:$B$39,$A12,'Örnek - Kayıt'!$H$6:$H$39,"&gt;-24")&gt;0,"Ç","")))</f>
        <v/>
      </c>
      <c r="AK12" s="22" t="str">
        <f>IF(OR(OR($A12="",AND($B$4&lt;&gt;"",$C12&lt;&gt;$B$4)),AK$6=""),"",IF(COUNTIFS('Örnek - Kayıt'!$A$6:$A$39,DATE($B$3,$B$2,AK$6),'Örnek - Kayıt'!$B$6:$B$39,$A12,'Örnek - Kayıt'!$J$6:$J$39,"Çıkış yok")+COUNTIFS('Örnek - Kayıt'!$A$6:$A$39,DATE($B$3,$B$2,AK$6),'Örnek - Kayıt'!$B$6:$B$39,$A12,'Örnek - Kayıt'!$J$6:$J$39,"Giriş yok")&gt;0,"?",IF(COUNTIFS('Örnek - Kayıt'!$A$6:$A$39,DATE($B$3,$B$2,AK$6),'Örnek - Kayıt'!$B$6:$B$39,$A12,'Örnek - Kayıt'!$H$6:$H$39,"&gt;-24")&gt;0,"Ç","")))</f>
        <v/>
      </c>
      <c r="AL12" s="22" t="str">
        <f>IF(OR(OR($A12="",AND($B$4&lt;&gt;"",$C12&lt;&gt;$B$4)),AL$6=""),"",IF(COUNTIFS('Örnek - Kayıt'!$A$6:$A$39,DATE($B$3,$B$2,AL$6),'Örnek - Kayıt'!$B$6:$B$39,$A12,'Örnek - Kayıt'!$J$6:$J$39,"Çıkış yok")+COUNTIFS('Örnek - Kayıt'!$A$6:$A$39,DATE($B$3,$B$2,AL$6),'Örnek - Kayıt'!$B$6:$B$39,$A12,'Örnek - Kayıt'!$J$6:$J$39,"Giriş yok")&gt;0,"?",IF(COUNTIFS('Örnek - Kayıt'!$A$6:$A$39,DATE($B$3,$B$2,AL$6),'Örnek - Kayıt'!$B$6:$B$39,$A12,'Örnek - Kayıt'!$H$6:$H$39,"&gt;-24")&gt;0,"Ç","")))</f>
        <v/>
      </c>
      <c r="AM12" s="22" t="str">
        <f>IF(OR(OR($A12="",AND($B$4&lt;&gt;"",$C12&lt;&gt;$B$4)),AM$6=""),"",IF(COUNTIFS('Örnek - Kayıt'!$A$6:$A$39,DATE($B$3,$B$2,AM$6),'Örnek - Kayıt'!$B$6:$B$39,$A12,'Örnek - Kayıt'!$J$6:$J$39,"Çıkış yok")+COUNTIFS('Örnek - Kayıt'!$A$6:$A$39,DATE($B$3,$B$2,AM$6),'Örnek - Kayıt'!$B$6:$B$39,$A12,'Örnek - Kayıt'!$J$6:$J$39,"Giriş yok")&gt;0,"?",IF(COUNTIFS('Örnek - Kayıt'!$A$6:$A$39,DATE($B$3,$B$2,AM$6),'Örnek - Kayıt'!$B$6:$B$39,$A12,'Örnek - Kayıt'!$H$6:$H$39,"&gt;-24")&gt;0,"Ç","")))</f>
        <v/>
      </c>
      <c r="AN12" s="22" t="str">
        <f>IF(OR(OR($A12="",AND($B$4&lt;&gt;"",$C12&lt;&gt;$B$4)),AN$6=""),"",IF(COUNTIFS('Örnek - Kayıt'!$A$6:$A$39,DATE($B$3,$B$2,AN$6),'Örnek - Kayıt'!$B$6:$B$39,$A12,'Örnek - Kayıt'!$J$6:$J$39,"Çıkış yok")+COUNTIFS('Örnek - Kayıt'!$A$6:$A$39,DATE($B$3,$B$2,AN$6),'Örnek - Kayıt'!$B$6:$B$39,$A12,'Örnek - Kayıt'!$J$6:$J$39,"Giriş yok")&gt;0,"?",IF(COUNTIFS('Örnek - Kayıt'!$A$6:$A$39,DATE($B$3,$B$2,AN$6),'Örnek - Kayıt'!$B$6:$B$39,$A12,'Örnek - Kayıt'!$H$6:$H$39,"&gt;-24")&gt;0,"Ç","")))</f>
        <v/>
      </c>
      <c r="AO12" s="22" t="str">
        <f>IF(OR(OR($A12="",AND($B$4&lt;&gt;"",$C12&lt;&gt;$B$4)),AO$6=""),"",IF(COUNTIFS('Örnek - Kayıt'!$A$6:$A$39,DATE($B$3,$B$2,AO$6),'Örnek - Kayıt'!$B$6:$B$39,$A12,'Örnek - Kayıt'!$J$6:$J$39,"Çıkış yok")+COUNTIFS('Örnek - Kayıt'!$A$6:$A$39,DATE($B$3,$B$2,AO$6),'Örnek - Kayıt'!$B$6:$B$39,$A12,'Örnek - Kayıt'!$J$6:$J$39,"Giriş yok")&gt;0,"?",IF(COUNTIFS('Örnek - Kayıt'!$A$6:$A$39,DATE($B$3,$B$2,AO$6),'Örnek - Kayıt'!$B$6:$B$39,$A12,'Örnek - Kayıt'!$H$6:$H$39,"&gt;-24")&gt;0,"Ç","")))</f>
        <v/>
      </c>
      <c r="AP12" s="22" t="str">
        <f>IF(OR(OR($A12="",AND($B$4&lt;&gt;"",$C12&lt;&gt;$B$4)),AP$6=""),"",IF(COUNTIFS('Örnek - Kayıt'!$A$6:$A$39,DATE($B$3,$B$2,AP$6),'Örnek - Kayıt'!$B$6:$B$39,$A12,'Örnek - Kayıt'!$J$6:$J$39,"Çıkış yok")+COUNTIFS('Örnek - Kayıt'!$A$6:$A$39,DATE($B$3,$B$2,AP$6),'Örnek - Kayıt'!$B$6:$B$39,$A12,'Örnek - Kayıt'!$J$6:$J$39,"Giriş yok")&gt;0,"?",IF(COUNTIFS('Örnek - Kayıt'!$A$6:$A$39,DATE($B$3,$B$2,AP$6),'Örnek - Kayıt'!$B$6:$B$39,$A12,'Örnek - Kayıt'!$H$6:$H$39,"&gt;-24")&gt;0,"Ç","")))</f>
        <v/>
      </c>
    </row>
    <row r="13" spans="1:42" ht="18" customHeight="1" x14ac:dyDescent="0.2">
      <c r="A13" s="28"/>
      <c r="B13" s="12"/>
      <c r="C13" s="12"/>
      <c r="D13" s="29" t="str">
        <f t="shared" si="1"/>
        <v/>
      </c>
      <c r="E13" s="30" t="str">
        <f>IF(OR($A13="",AND($B$4&lt;&gt;"",$C13&lt;&gt;$B$4)),"",SUMIFS('Örnek - Kayıt'!$H$6:$H$39,'Örnek - Kayıt'!$A$6:$A$39,"&gt;="&amp;DATE($B$3,$B$2,1),'Örnek - Kayıt'!$A$6:$A$39,"&lt;"&amp;DATE($B$3,$B$2+1,1),'Örnek - Kayıt'!$B$6:$B$39,$A13))</f>
        <v/>
      </c>
      <c r="F13" s="31" t="str">
        <f t="shared" si="2"/>
        <v/>
      </c>
      <c r="G13" s="22" t="str">
        <f>IF(OR($A13="",AND($B$4&lt;&gt;"",$C13&lt;&gt;$B$4)),"",COUNTIFS('Örnek - Kayıt'!$A$6:$A$39,"&gt;="&amp;DATE($B$3,$B$2,1),'Örnek - Kayıt'!$A$6:$A$39,"&lt;"&amp;DATE($B$3,$B$2+1,1),'Örnek - Kayıt'!$B$6:$B$39,$A13,'Örnek - Kayıt'!$I$6:$I$39,"&gt;0"))</f>
        <v/>
      </c>
      <c r="H13" s="22" t="str">
        <f>IF(OR($A13="",AND($B$4&lt;&gt;"",$C13&lt;&gt;$B$4)),"",SUMIFS('Örnek - Kayıt'!$I$6:$I$39,'Örnek - Kayıt'!$A$6:$A$39,"&gt;="&amp;DATE($B$3,$B$2,1),'Örnek - Kayıt'!$A$6:$A$39,"&lt;"&amp;DATE($B$3,$B$2+1,1),'Örnek - Kayıt'!$B$6:$B$39,$A13))</f>
        <v/>
      </c>
      <c r="I13" s="22" t="str">
        <f t="shared" si="3"/>
        <v/>
      </c>
      <c r="J13" s="22" t="str">
        <f>IF(OR($A13="",AND($B$4&lt;&gt;"",$C13&lt;&gt;$B$4)),"",COUNTIFS('Örnek - Kayıt'!$A$6:$A$39,"&gt;="&amp;DATE($B$3,$B$2,1),'Örnek - Kayıt'!$A$6:$A$39,"&lt;"&amp;DATE($B$3,$B$2+1,1),'Örnek - Kayıt'!$B$6:$B$39,$A13,'Örnek - Kayıt'!$H$6:$H$39,"&gt;"&amp;$H$3))</f>
        <v/>
      </c>
      <c r="L13" s="22" t="str">
        <f>IF(OR(OR($A13="",AND($B$4&lt;&gt;"",$C13&lt;&gt;$B$4)),L$6=""),"",IF(COUNTIFS('Örnek - Kayıt'!$A$6:$A$39,DATE($B$3,$B$2,L$6),'Örnek - Kayıt'!$B$6:$B$39,$A13,'Örnek - Kayıt'!$J$6:$J$39,"Çıkış yok")+COUNTIFS('Örnek - Kayıt'!$A$6:$A$39,DATE($B$3,$B$2,L$6),'Örnek - Kayıt'!$B$6:$B$39,$A13,'Örnek - Kayıt'!$J$6:$J$39,"Giriş yok")&gt;0,"?",IF(COUNTIFS('Örnek - Kayıt'!$A$6:$A$39,DATE($B$3,$B$2,L$6),'Örnek - Kayıt'!$B$6:$B$39,$A13,'Örnek - Kayıt'!$H$6:$H$39,"&gt;-24")&gt;0,"Ç","")))</f>
        <v/>
      </c>
      <c r="M13" s="22" t="str">
        <f>IF(OR(OR($A13="",AND($B$4&lt;&gt;"",$C13&lt;&gt;$B$4)),M$6=""),"",IF(COUNTIFS('Örnek - Kayıt'!$A$6:$A$39,DATE($B$3,$B$2,M$6),'Örnek - Kayıt'!$B$6:$B$39,$A13,'Örnek - Kayıt'!$J$6:$J$39,"Çıkış yok")+COUNTIFS('Örnek - Kayıt'!$A$6:$A$39,DATE($B$3,$B$2,M$6),'Örnek - Kayıt'!$B$6:$B$39,$A13,'Örnek - Kayıt'!$J$6:$J$39,"Giriş yok")&gt;0,"?",IF(COUNTIFS('Örnek - Kayıt'!$A$6:$A$39,DATE($B$3,$B$2,M$6),'Örnek - Kayıt'!$B$6:$B$39,$A13,'Örnek - Kayıt'!$H$6:$H$39,"&gt;-24")&gt;0,"Ç","")))</f>
        <v/>
      </c>
      <c r="N13" s="22" t="str">
        <f>IF(OR(OR($A13="",AND($B$4&lt;&gt;"",$C13&lt;&gt;$B$4)),N$6=""),"",IF(COUNTIFS('Örnek - Kayıt'!$A$6:$A$39,DATE($B$3,$B$2,N$6),'Örnek - Kayıt'!$B$6:$B$39,$A13,'Örnek - Kayıt'!$J$6:$J$39,"Çıkış yok")+COUNTIFS('Örnek - Kayıt'!$A$6:$A$39,DATE($B$3,$B$2,N$6),'Örnek - Kayıt'!$B$6:$B$39,$A13,'Örnek - Kayıt'!$J$6:$J$39,"Giriş yok")&gt;0,"?",IF(COUNTIFS('Örnek - Kayıt'!$A$6:$A$39,DATE($B$3,$B$2,N$6),'Örnek - Kayıt'!$B$6:$B$39,$A13,'Örnek - Kayıt'!$H$6:$H$39,"&gt;-24")&gt;0,"Ç","")))</f>
        <v/>
      </c>
      <c r="O13" s="22" t="str">
        <f>IF(OR(OR($A13="",AND($B$4&lt;&gt;"",$C13&lt;&gt;$B$4)),O$6=""),"",IF(COUNTIFS('Örnek - Kayıt'!$A$6:$A$39,DATE($B$3,$B$2,O$6),'Örnek - Kayıt'!$B$6:$B$39,$A13,'Örnek - Kayıt'!$J$6:$J$39,"Çıkış yok")+COUNTIFS('Örnek - Kayıt'!$A$6:$A$39,DATE($B$3,$B$2,O$6),'Örnek - Kayıt'!$B$6:$B$39,$A13,'Örnek - Kayıt'!$J$6:$J$39,"Giriş yok")&gt;0,"?",IF(COUNTIFS('Örnek - Kayıt'!$A$6:$A$39,DATE($B$3,$B$2,O$6),'Örnek - Kayıt'!$B$6:$B$39,$A13,'Örnek - Kayıt'!$H$6:$H$39,"&gt;-24")&gt;0,"Ç","")))</f>
        <v/>
      </c>
      <c r="P13" s="22" t="str">
        <f>IF(OR(OR($A13="",AND($B$4&lt;&gt;"",$C13&lt;&gt;$B$4)),P$6=""),"",IF(COUNTIFS('Örnek - Kayıt'!$A$6:$A$39,DATE($B$3,$B$2,P$6),'Örnek - Kayıt'!$B$6:$B$39,$A13,'Örnek - Kayıt'!$J$6:$J$39,"Çıkış yok")+COUNTIFS('Örnek - Kayıt'!$A$6:$A$39,DATE($B$3,$B$2,P$6),'Örnek - Kayıt'!$B$6:$B$39,$A13,'Örnek - Kayıt'!$J$6:$J$39,"Giriş yok")&gt;0,"?",IF(COUNTIFS('Örnek - Kayıt'!$A$6:$A$39,DATE($B$3,$B$2,P$6),'Örnek - Kayıt'!$B$6:$B$39,$A13,'Örnek - Kayıt'!$H$6:$H$39,"&gt;-24")&gt;0,"Ç","")))</f>
        <v/>
      </c>
      <c r="Q13" s="22" t="str">
        <f>IF(OR(OR($A13="",AND($B$4&lt;&gt;"",$C13&lt;&gt;$B$4)),Q$6=""),"",IF(COUNTIFS('Örnek - Kayıt'!$A$6:$A$39,DATE($B$3,$B$2,Q$6),'Örnek - Kayıt'!$B$6:$B$39,$A13,'Örnek - Kayıt'!$J$6:$J$39,"Çıkış yok")+COUNTIFS('Örnek - Kayıt'!$A$6:$A$39,DATE($B$3,$B$2,Q$6),'Örnek - Kayıt'!$B$6:$B$39,$A13,'Örnek - Kayıt'!$J$6:$J$39,"Giriş yok")&gt;0,"?",IF(COUNTIFS('Örnek - Kayıt'!$A$6:$A$39,DATE($B$3,$B$2,Q$6),'Örnek - Kayıt'!$B$6:$B$39,$A13,'Örnek - Kayıt'!$H$6:$H$39,"&gt;-24")&gt;0,"Ç","")))</f>
        <v/>
      </c>
      <c r="R13" s="22" t="str">
        <f>IF(OR(OR($A13="",AND($B$4&lt;&gt;"",$C13&lt;&gt;$B$4)),R$6=""),"",IF(COUNTIFS('Örnek - Kayıt'!$A$6:$A$39,DATE($B$3,$B$2,R$6),'Örnek - Kayıt'!$B$6:$B$39,$A13,'Örnek - Kayıt'!$J$6:$J$39,"Çıkış yok")+COUNTIFS('Örnek - Kayıt'!$A$6:$A$39,DATE($B$3,$B$2,R$6),'Örnek - Kayıt'!$B$6:$B$39,$A13,'Örnek - Kayıt'!$J$6:$J$39,"Giriş yok")&gt;0,"?",IF(COUNTIFS('Örnek - Kayıt'!$A$6:$A$39,DATE($B$3,$B$2,R$6),'Örnek - Kayıt'!$B$6:$B$39,$A13,'Örnek - Kayıt'!$H$6:$H$39,"&gt;-24")&gt;0,"Ç","")))</f>
        <v/>
      </c>
      <c r="S13" s="22" t="str">
        <f>IF(OR(OR($A13="",AND($B$4&lt;&gt;"",$C13&lt;&gt;$B$4)),S$6=""),"",IF(COUNTIFS('Örnek - Kayıt'!$A$6:$A$39,DATE($B$3,$B$2,S$6),'Örnek - Kayıt'!$B$6:$B$39,$A13,'Örnek - Kayıt'!$J$6:$J$39,"Çıkış yok")+COUNTIFS('Örnek - Kayıt'!$A$6:$A$39,DATE($B$3,$B$2,S$6),'Örnek - Kayıt'!$B$6:$B$39,$A13,'Örnek - Kayıt'!$J$6:$J$39,"Giriş yok")&gt;0,"?",IF(COUNTIFS('Örnek - Kayıt'!$A$6:$A$39,DATE($B$3,$B$2,S$6),'Örnek - Kayıt'!$B$6:$B$39,$A13,'Örnek - Kayıt'!$H$6:$H$39,"&gt;-24")&gt;0,"Ç","")))</f>
        <v/>
      </c>
      <c r="T13" s="22" t="str">
        <f>IF(OR(OR($A13="",AND($B$4&lt;&gt;"",$C13&lt;&gt;$B$4)),T$6=""),"",IF(COUNTIFS('Örnek - Kayıt'!$A$6:$A$39,DATE($B$3,$B$2,T$6),'Örnek - Kayıt'!$B$6:$B$39,$A13,'Örnek - Kayıt'!$J$6:$J$39,"Çıkış yok")+COUNTIFS('Örnek - Kayıt'!$A$6:$A$39,DATE($B$3,$B$2,T$6),'Örnek - Kayıt'!$B$6:$B$39,$A13,'Örnek - Kayıt'!$J$6:$J$39,"Giriş yok")&gt;0,"?",IF(COUNTIFS('Örnek - Kayıt'!$A$6:$A$39,DATE($B$3,$B$2,T$6),'Örnek - Kayıt'!$B$6:$B$39,$A13,'Örnek - Kayıt'!$H$6:$H$39,"&gt;-24")&gt;0,"Ç","")))</f>
        <v/>
      </c>
      <c r="U13" s="22" t="str">
        <f>IF(OR(OR($A13="",AND($B$4&lt;&gt;"",$C13&lt;&gt;$B$4)),U$6=""),"",IF(COUNTIFS('Örnek - Kayıt'!$A$6:$A$39,DATE($B$3,$B$2,U$6),'Örnek - Kayıt'!$B$6:$B$39,$A13,'Örnek - Kayıt'!$J$6:$J$39,"Çıkış yok")+COUNTIFS('Örnek - Kayıt'!$A$6:$A$39,DATE($B$3,$B$2,U$6),'Örnek - Kayıt'!$B$6:$B$39,$A13,'Örnek - Kayıt'!$J$6:$J$39,"Giriş yok")&gt;0,"?",IF(COUNTIFS('Örnek - Kayıt'!$A$6:$A$39,DATE($B$3,$B$2,U$6),'Örnek - Kayıt'!$B$6:$B$39,$A13,'Örnek - Kayıt'!$H$6:$H$39,"&gt;-24")&gt;0,"Ç","")))</f>
        <v/>
      </c>
      <c r="V13" s="22" t="str">
        <f>IF(OR(OR($A13="",AND($B$4&lt;&gt;"",$C13&lt;&gt;$B$4)),V$6=""),"",IF(COUNTIFS('Örnek - Kayıt'!$A$6:$A$39,DATE($B$3,$B$2,V$6),'Örnek - Kayıt'!$B$6:$B$39,$A13,'Örnek - Kayıt'!$J$6:$J$39,"Çıkış yok")+COUNTIFS('Örnek - Kayıt'!$A$6:$A$39,DATE($B$3,$B$2,V$6),'Örnek - Kayıt'!$B$6:$B$39,$A13,'Örnek - Kayıt'!$J$6:$J$39,"Giriş yok")&gt;0,"?",IF(COUNTIFS('Örnek - Kayıt'!$A$6:$A$39,DATE($B$3,$B$2,V$6),'Örnek - Kayıt'!$B$6:$B$39,$A13,'Örnek - Kayıt'!$H$6:$H$39,"&gt;-24")&gt;0,"Ç","")))</f>
        <v/>
      </c>
      <c r="W13" s="22" t="str">
        <f>IF(OR(OR($A13="",AND($B$4&lt;&gt;"",$C13&lt;&gt;$B$4)),W$6=""),"",IF(COUNTIFS('Örnek - Kayıt'!$A$6:$A$39,DATE($B$3,$B$2,W$6),'Örnek - Kayıt'!$B$6:$B$39,$A13,'Örnek - Kayıt'!$J$6:$J$39,"Çıkış yok")+COUNTIFS('Örnek - Kayıt'!$A$6:$A$39,DATE($B$3,$B$2,W$6),'Örnek - Kayıt'!$B$6:$B$39,$A13,'Örnek - Kayıt'!$J$6:$J$39,"Giriş yok")&gt;0,"?",IF(COUNTIFS('Örnek - Kayıt'!$A$6:$A$39,DATE($B$3,$B$2,W$6),'Örnek - Kayıt'!$B$6:$B$39,$A13,'Örnek - Kayıt'!$H$6:$H$39,"&gt;-24")&gt;0,"Ç","")))</f>
        <v/>
      </c>
      <c r="X13" s="22" t="str">
        <f>IF(OR(OR($A13="",AND($B$4&lt;&gt;"",$C13&lt;&gt;$B$4)),X$6=""),"",IF(COUNTIFS('Örnek - Kayıt'!$A$6:$A$39,DATE($B$3,$B$2,X$6),'Örnek - Kayıt'!$B$6:$B$39,$A13,'Örnek - Kayıt'!$J$6:$J$39,"Çıkış yok")+COUNTIFS('Örnek - Kayıt'!$A$6:$A$39,DATE($B$3,$B$2,X$6),'Örnek - Kayıt'!$B$6:$B$39,$A13,'Örnek - Kayıt'!$J$6:$J$39,"Giriş yok")&gt;0,"?",IF(COUNTIFS('Örnek - Kayıt'!$A$6:$A$39,DATE($B$3,$B$2,X$6),'Örnek - Kayıt'!$B$6:$B$39,$A13,'Örnek - Kayıt'!$H$6:$H$39,"&gt;-24")&gt;0,"Ç","")))</f>
        <v/>
      </c>
      <c r="Y13" s="22" t="str">
        <f>IF(OR(OR($A13="",AND($B$4&lt;&gt;"",$C13&lt;&gt;$B$4)),Y$6=""),"",IF(COUNTIFS('Örnek - Kayıt'!$A$6:$A$39,DATE($B$3,$B$2,Y$6),'Örnek - Kayıt'!$B$6:$B$39,$A13,'Örnek - Kayıt'!$J$6:$J$39,"Çıkış yok")+COUNTIFS('Örnek - Kayıt'!$A$6:$A$39,DATE($B$3,$B$2,Y$6),'Örnek - Kayıt'!$B$6:$B$39,$A13,'Örnek - Kayıt'!$J$6:$J$39,"Giriş yok")&gt;0,"?",IF(COUNTIFS('Örnek - Kayıt'!$A$6:$A$39,DATE($B$3,$B$2,Y$6),'Örnek - Kayıt'!$B$6:$B$39,$A13,'Örnek - Kayıt'!$H$6:$H$39,"&gt;-24")&gt;0,"Ç","")))</f>
        <v/>
      </c>
      <c r="Z13" s="22" t="str">
        <f>IF(OR(OR($A13="",AND($B$4&lt;&gt;"",$C13&lt;&gt;$B$4)),Z$6=""),"",IF(COUNTIFS('Örnek - Kayıt'!$A$6:$A$39,DATE($B$3,$B$2,Z$6),'Örnek - Kayıt'!$B$6:$B$39,$A13,'Örnek - Kayıt'!$J$6:$J$39,"Çıkış yok")+COUNTIFS('Örnek - Kayıt'!$A$6:$A$39,DATE($B$3,$B$2,Z$6),'Örnek - Kayıt'!$B$6:$B$39,$A13,'Örnek - Kayıt'!$J$6:$J$39,"Giriş yok")&gt;0,"?",IF(COUNTIFS('Örnek - Kayıt'!$A$6:$A$39,DATE($B$3,$B$2,Z$6),'Örnek - Kayıt'!$B$6:$B$39,$A13,'Örnek - Kayıt'!$H$6:$H$39,"&gt;-24")&gt;0,"Ç","")))</f>
        <v/>
      </c>
      <c r="AA13" s="22" t="str">
        <f>IF(OR(OR($A13="",AND($B$4&lt;&gt;"",$C13&lt;&gt;$B$4)),AA$6=""),"",IF(COUNTIFS('Örnek - Kayıt'!$A$6:$A$39,DATE($B$3,$B$2,AA$6),'Örnek - Kayıt'!$B$6:$B$39,$A13,'Örnek - Kayıt'!$J$6:$J$39,"Çıkış yok")+COUNTIFS('Örnek - Kayıt'!$A$6:$A$39,DATE($B$3,$B$2,AA$6),'Örnek - Kayıt'!$B$6:$B$39,$A13,'Örnek - Kayıt'!$J$6:$J$39,"Giriş yok")&gt;0,"?",IF(COUNTIFS('Örnek - Kayıt'!$A$6:$A$39,DATE($B$3,$B$2,AA$6),'Örnek - Kayıt'!$B$6:$B$39,$A13,'Örnek - Kayıt'!$H$6:$H$39,"&gt;-24")&gt;0,"Ç","")))</f>
        <v/>
      </c>
      <c r="AB13" s="22" t="str">
        <f>IF(OR(OR($A13="",AND($B$4&lt;&gt;"",$C13&lt;&gt;$B$4)),AB$6=""),"",IF(COUNTIFS('Örnek - Kayıt'!$A$6:$A$39,DATE($B$3,$B$2,AB$6),'Örnek - Kayıt'!$B$6:$B$39,$A13,'Örnek - Kayıt'!$J$6:$J$39,"Çıkış yok")+COUNTIFS('Örnek - Kayıt'!$A$6:$A$39,DATE($B$3,$B$2,AB$6),'Örnek - Kayıt'!$B$6:$B$39,$A13,'Örnek - Kayıt'!$J$6:$J$39,"Giriş yok")&gt;0,"?",IF(COUNTIFS('Örnek - Kayıt'!$A$6:$A$39,DATE($B$3,$B$2,AB$6),'Örnek - Kayıt'!$B$6:$B$39,$A13,'Örnek - Kayıt'!$H$6:$H$39,"&gt;-24")&gt;0,"Ç","")))</f>
        <v/>
      </c>
      <c r="AC13" s="22" t="str">
        <f>IF(OR(OR($A13="",AND($B$4&lt;&gt;"",$C13&lt;&gt;$B$4)),AC$6=""),"",IF(COUNTIFS('Örnek - Kayıt'!$A$6:$A$39,DATE($B$3,$B$2,AC$6),'Örnek - Kayıt'!$B$6:$B$39,$A13,'Örnek - Kayıt'!$J$6:$J$39,"Çıkış yok")+COUNTIFS('Örnek - Kayıt'!$A$6:$A$39,DATE($B$3,$B$2,AC$6),'Örnek - Kayıt'!$B$6:$B$39,$A13,'Örnek - Kayıt'!$J$6:$J$39,"Giriş yok")&gt;0,"?",IF(COUNTIFS('Örnek - Kayıt'!$A$6:$A$39,DATE($B$3,$B$2,AC$6),'Örnek - Kayıt'!$B$6:$B$39,$A13,'Örnek - Kayıt'!$H$6:$H$39,"&gt;-24")&gt;0,"Ç","")))</f>
        <v/>
      </c>
      <c r="AD13" s="22" t="str">
        <f>IF(OR(OR($A13="",AND($B$4&lt;&gt;"",$C13&lt;&gt;$B$4)),AD$6=""),"",IF(COUNTIFS('Örnek - Kayıt'!$A$6:$A$39,DATE($B$3,$B$2,AD$6),'Örnek - Kayıt'!$B$6:$B$39,$A13,'Örnek - Kayıt'!$J$6:$J$39,"Çıkış yok")+COUNTIFS('Örnek - Kayıt'!$A$6:$A$39,DATE($B$3,$B$2,AD$6),'Örnek - Kayıt'!$B$6:$B$39,$A13,'Örnek - Kayıt'!$J$6:$J$39,"Giriş yok")&gt;0,"?",IF(COUNTIFS('Örnek - Kayıt'!$A$6:$A$39,DATE($B$3,$B$2,AD$6),'Örnek - Kayıt'!$B$6:$B$39,$A13,'Örnek - Kayıt'!$H$6:$H$39,"&gt;-24")&gt;0,"Ç","")))</f>
        <v/>
      </c>
      <c r="AE13" s="22" t="str">
        <f>IF(OR(OR($A13="",AND($B$4&lt;&gt;"",$C13&lt;&gt;$B$4)),AE$6=""),"",IF(COUNTIFS('Örnek - Kayıt'!$A$6:$A$39,DATE($B$3,$B$2,AE$6),'Örnek - Kayıt'!$B$6:$B$39,$A13,'Örnek - Kayıt'!$J$6:$J$39,"Çıkış yok")+COUNTIFS('Örnek - Kayıt'!$A$6:$A$39,DATE($B$3,$B$2,AE$6),'Örnek - Kayıt'!$B$6:$B$39,$A13,'Örnek - Kayıt'!$J$6:$J$39,"Giriş yok")&gt;0,"?",IF(COUNTIFS('Örnek - Kayıt'!$A$6:$A$39,DATE($B$3,$B$2,AE$6),'Örnek - Kayıt'!$B$6:$B$39,$A13,'Örnek - Kayıt'!$H$6:$H$39,"&gt;-24")&gt;0,"Ç","")))</f>
        <v/>
      </c>
      <c r="AF13" s="22" t="str">
        <f>IF(OR(OR($A13="",AND($B$4&lt;&gt;"",$C13&lt;&gt;$B$4)),AF$6=""),"",IF(COUNTIFS('Örnek - Kayıt'!$A$6:$A$39,DATE($B$3,$B$2,AF$6),'Örnek - Kayıt'!$B$6:$B$39,$A13,'Örnek - Kayıt'!$J$6:$J$39,"Çıkış yok")+COUNTIFS('Örnek - Kayıt'!$A$6:$A$39,DATE($B$3,$B$2,AF$6),'Örnek - Kayıt'!$B$6:$B$39,$A13,'Örnek - Kayıt'!$J$6:$J$39,"Giriş yok")&gt;0,"?",IF(COUNTIFS('Örnek - Kayıt'!$A$6:$A$39,DATE($B$3,$B$2,AF$6),'Örnek - Kayıt'!$B$6:$B$39,$A13,'Örnek - Kayıt'!$H$6:$H$39,"&gt;-24")&gt;0,"Ç","")))</f>
        <v/>
      </c>
      <c r="AG13" s="22" t="str">
        <f>IF(OR(OR($A13="",AND($B$4&lt;&gt;"",$C13&lt;&gt;$B$4)),AG$6=""),"",IF(COUNTIFS('Örnek - Kayıt'!$A$6:$A$39,DATE($B$3,$B$2,AG$6),'Örnek - Kayıt'!$B$6:$B$39,$A13,'Örnek - Kayıt'!$J$6:$J$39,"Çıkış yok")+COUNTIFS('Örnek - Kayıt'!$A$6:$A$39,DATE($B$3,$B$2,AG$6),'Örnek - Kayıt'!$B$6:$B$39,$A13,'Örnek - Kayıt'!$J$6:$J$39,"Giriş yok")&gt;0,"?",IF(COUNTIFS('Örnek - Kayıt'!$A$6:$A$39,DATE($B$3,$B$2,AG$6),'Örnek - Kayıt'!$B$6:$B$39,$A13,'Örnek - Kayıt'!$H$6:$H$39,"&gt;-24")&gt;0,"Ç","")))</f>
        <v/>
      </c>
      <c r="AH13" s="22" t="str">
        <f>IF(OR(OR($A13="",AND($B$4&lt;&gt;"",$C13&lt;&gt;$B$4)),AH$6=""),"",IF(COUNTIFS('Örnek - Kayıt'!$A$6:$A$39,DATE($B$3,$B$2,AH$6),'Örnek - Kayıt'!$B$6:$B$39,$A13,'Örnek - Kayıt'!$J$6:$J$39,"Çıkış yok")+COUNTIFS('Örnek - Kayıt'!$A$6:$A$39,DATE($B$3,$B$2,AH$6),'Örnek - Kayıt'!$B$6:$B$39,$A13,'Örnek - Kayıt'!$J$6:$J$39,"Giriş yok")&gt;0,"?",IF(COUNTIFS('Örnek - Kayıt'!$A$6:$A$39,DATE($B$3,$B$2,AH$6),'Örnek - Kayıt'!$B$6:$B$39,$A13,'Örnek - Kayıt'!$H$6:$H$39,"&gt;-24")&gt;0,"Ç","")))</f>
        <v/>
      </c>
      <c r="AI13" s="22" t="str">
        <f>IF(OR(OR($A13="",AND($B$4&lt;&gt;"",$C13&lt;&gt;$B$4)),AI$6=""),"",IF(COUNTIFS('Örnek - Kayıt'!$A$6:$A$39,DATE($B$3,$B$2,AI$6),'Örnek - Kayıt'!$B$6:$B$39,$A13,'Örnek - Kayıt'!$J$6:$J$39,"Çıkış yok")+COUNTIFS('Örnek - Kayıt'!$A$6:$A$39,DATE($B$3,$B$2,AI$6),'Örnek - Kayıt'!$B$6:$B$39,$A13,'Örnek - Kayıt'!$J$6:$J$39,"Giriş yok")&gt;0,"?",IF(COUNTIFS('Örnek - Kayıt'!$A$6:$A$39,DATE($B$3,$B$2,AI$6),'Örnek - Kayıt'!$B$6:$B$39,$A13,'Örnek - Kayıt'!$H$6:$H$39,"&gt;-24")&gt;0,"Ç","")))</f>
        <v/>
      </c>
      <c r="AJ13" s="22" t="str">
        <f>IF(OR(OR($A13="",AND($B$4&lt;&gt;"",$C13&lt;&gt;$B$4)),AJ$6=""),"",IF(COUNTIFS('Örnek - Kayıt'!$A$6:$A$39,DATE($B$3,$B$2,AJ$6),'Örnek - Kayıt'!$B$6:$B$39,$A13,'Örnek - Kayıt'!$J$6:$J$39,"Çıkış yok")+COUNTIFS('Örnek - Kayıt'!$A$6:$A$39,DATE($B$3,$B$2,AJ$6),'Örnek - Kayıt'!$B$6:$B$39,$A13,'Örnek - Kayıt'!$J$6:$J$39,"Giriş yok")&gt;0,"?",IF(COUNTIFS('Örnek - Kayıt'!$A$6:$A$39,DATE($B$3,$B$2,AJ$6),'Örnek - Kayıt'!$B$6:$B$39,$A13,'Örnek - Kayıt'!$H$6:$H$39,"&gt;-24")&gt;0,"Ç","")))</f>
        <v/>
      </c>
      <c r="AK13" s="22" t="str">
        <f>IF(OR(OR($A13="",AND($B$4&lt;&gt;"",$C13&lt;&gt;$B$4)),AK$6=""),"",IF(COUNTIFS('Örnek - Kayıt'!$A$6:$A$39,DATE($B$3,$B$2,AK$6),'Örnek - Kayıt'!$B$6:$B$39,$A13,'Örnek - Kayıt'!$J$6:$J$39,"Çıkış yok")+COUNTIFS('Örnek - Kayıt'!$A$6:$A$39,DATE($B$3,$B$2,AK$6),'Örnek - Kayıt'!$B$6:$B$39,$A13,'Örnek - Kayıt'!$J$6:$J$39,"Giriş yok")&gt;0,"?",IF(COUNTIFS('Örnek - Kayıt'!$A$6:$A$39,DATE($B$3,$B$2,AK$6),'Örnek - Kayıt'!$B$6:$B$39,$A13,'Örnek - Kayıt'!$H$6:$H$39,"&gt;-24")&gt;0,"Ç","")))</f>
        <v/>
      </c>
      <c r="AL13" s="22" t="str">
        <f>IF(OR(OR($A13="",AND($B$4&lt;&gt;"",$C13&lt;&gt;$B$4)),AL$6=""),"",IF(COUNTIFS('Örnek - Kayıt'!$A$6:$A$39,DATE($B$3,$B$2,AL$6),'Örnek - Kayıt'!$B$6:$B$39,$A13,'Örnek - Kayıt'!$J$6:$J$39,"Çıkış yok")+COUNTIFS('Örnek - Kayıt'!$A$6:$A$39,DATE($B$3,$B$2,AL$6),'Örnek - Kayıt'!$B$6:$B$39,$A13,'Örnek - Kayıt'!$J$6:$J$39,"Giriş yok")&gt;0,"?",IF(COUNTIFS('Örnek - Kayıt'!$A$6:$A$39,DATE($B$3,$B$2,AL$6),'Örnek - Kayıt'!$B$6:$B$39,$A13,'Örnek - Kayıt'!$H$6:$H$39,"&gt;-24")&gt;0,"Ç","")))</f>
        <v/>
      </c>
      <c r="AM13" s="22" t="str">
        <f>IF(OR(OR($A13="",AND($B$4&lt;&gt;"",$C13&lt;&gt;$B$4)),AM$6=""),"",IF(COUNTIFS('Örnek - Kayıt'!$A$6:$A$39,DATE($B$3,$B$2,AM$6),'Örnek - Kayıt'!$B$6:$B$39,$A13,'Örnek - Kayıt'!$J$6:$J$39,"Çıkış yok")+COUNTIFS('Örnek - Kayıt'!$A$6:$A$39,DATE($B$3,$B$2,AM$6),'Örnek - Kayıt'!$B$6:$B$39,$A13,'Örnek - Kayıt'!$J$6:$J$39,"Giriş yok")&gt;0,"?",IF(COUNTIFS('Örnek - Kayıt'!$A$6:$A$39,DATE($B$3,$B$2,AM$6),'Örnek - Kayıt'!$B$6:$B$39,$A13,'Örnek - Kayıt'!$H$6:$H$39,"&gt;-24")&gt;0,"Ç","")))</f>
        <v/>
      </c>
      <c r="AN13" s="22" t="str">
        <f>IF(OR(OR($A13="",AND($B$4&lt;&gt;"",$C13&lt;&gt;$B$4)),AN$6=""),"",IF(COUNTIFS('Örnek - Kayıt'!$A$6:$A$39,DATE($B$3,$B$2,AN$6),'Örnek - Kayıt'!$B$6:$B$39,$A13,'Örnek - Kayıt'!$J$6:$J$39,"Çıkış yok")+COUNTIFS('Örnek - Kayıt'!$A$6:$A$39,DATE($B$3,$B$2,AN$6),'Örnek - Kayıt'!$B$6:$B$39,$A13,'Örnek - Kayıt'!$J$6:$J$39,"Giriş yok")&gt;0,"?",IF(COUNTIFS('Örnek - Kayıt'!$A$6:$A$39,DATE($B$3,$B$2,AN$6),'Örnek - Kayıt'!$B$6:$B$39,$A13,'Örnek - Kayıt'!$H$6:$H$39,"&gt;-24")&gt;0,"Ç","")))</f>
        <v/>
      </c>
      <c r="AO13" s="22" t="str">
        <f>IF(OR(OR($A13="",AND($B$4&lt;&gt;"",$C13&lt;&gt;$B$4)),AO$6=""),"",IF(COUNTIFS('Örnek - Kayıt'!$A$6:$A$39,DATE($B$3,$B$2,AO$6),'Örnek - Kayıt'!$B$6:$B$39,$A13,'Örnek - Kayıt'!$J$6:$J$39,"Çıkış yok")+COUNTIFS('Örnek - Kayıt'!$A$6:$A$39,DATE($B$3,$B$2,AO$6),'Örnek - Kayıt'!$B$6:$B$39,$A13,'Örnek - Kayıt'!$J$6:$J$39,"Giriş yok")&gt;0,"?",IF(COUNTIFS('Örnek - Kayıt'!$A$6:$A$39,DATE($B$3,$B$2,AO$6),'Örnek - Kayıt'!$B$6:$B$39,$A13,'Örnek - Kayıt'!$H$6:$H$39,"&gt;-24")&gt;0,"Ç","")))</f>
        <v/>
      </c>
      <c r="AP13" s="22" t="str">
        <f>IF(OR(OR($A13="",AND($B$4&lt;&gt;"",$C13&lt;&gt;$B$4)),AP$6=""),"",IF(COUNTIFS('Örnek - Kayıt'!$A$6:$A$39,DATE($B$3,$B$2,AP$6),'Örnek - Kayıt'!$B$6:$B$39,$A13,'Örnek - Kayıt'!$J$6:$J$39,"Çıkış yok")+COUNTIFS('Örnek - Kayıt'!$A$6:$A$39,DATE($B$3,$B$2,AP$6),'Örnek - Kayıt'!$B$6:$B$39,$A13,'Örnek - Kayıt'!$J$6:$J$39,"Giriş yok")&gt;0,"?",IF(COUNTIFS('Örnek - Kayıt'!$A$6:$A$39,DATE($B$3,$B$2,AP$6),'Örnek - Kayıt'!$B$6:$B$39,$A13,'Örnek - Kayıt'!$H$6:$H$39,"&gt;-24")&gt;0,"Ç","")))</f>
        <v/>
      </c>
    </row>
    <row r="14" spans="1:42" ht="18" customHeight="1" x14ac:dyDescent="0.2">
      <c r="A14" s="28"/>
      <c r="B14" s="12"/>
      <c r="C14" s="12"/>
      <c r="D14" s="29" t="str">
        <f t="shared" si="1"/>
        <v/>
      </c>
      <c r="E14" s="30" t="str">
        <f>IF(OR($A14="",AND($B$4&lt;&gt;"",$C14&lt;&gt;$B$4)),"",SUMIFS('Örnek - Kayıt'!$H$6:$H$39,'Örnek - Kayıt'!$A$6:$A$39,"&gt;="&amp;DATE($B$3,$B$2,1),'Örnek - Kayıt'!$A$6:$A$39,"&lt;"&amp;DATE($B$3,$B$2+1,1),'Örnek - Kayıt'!$B$6:$B$39,$A14))</f>
        <v/>
      </c>
      <c r="F14" s="31" t="str">
        <f t="shared" si="2"/>
        <v/>
      </c>
      <c r="G14" s="22" t="str">
        <f>IF(OR($A14="",AND($B$4&lt;&gt;"",$C14&lt;&gt;$B$4)),"",COUNTIFS('Örnek - Kayıt'!$A$6:$A$39,"&gt;="&amp;DATE($B$3,$B$2,1),'Örnek - Kayıt'!$A$6:$A$39,"&lt;"&amp;DATE($B$3,$B$2+1,1),'Örnek - Kayıt'!$B$6:$B$39,$A14,'Örnek - Kayıt'!$I$6:$I$39,"&gt;0"))</f>
        <v/>
      </c>
      <c r="H14" s="22" t="str">
        <f>IF(OR($A14="",AND($B$4&lt;&gt;"",$C14&lt;&gt;$B$4)),"",SUMIFS('Örnek - Kayıt'!$I$6:$I$39,'Örnek - Kayıt'!$A$6:$A$39,"&gt;="&amp;DATE($B$3,$B$2,1),'Örnek - Kayıt'!$A$6:$A$39,"&lt;"&amp;DATE($B$3,$B$2+1,1),'Örnek - Kayıt'!$B$6:$B$39,$A14))</f>
        <v/>
      </c>
      <c r="I14" s="22" t="str">
        <f t="shared" si="3"/>
        <v/>
      </c>
      <c r="J14" s="22" t="str">
        <f>IF(OR($A14="",AND($B$4&lt;&gt;"",$C14&lt;&gt;$B$4)),"",COUNTIFS('Örnek - Kayıt'!$A$6:$A$39,"&gt;="&amp;DATE($B$3,$B$2,1),'Örnek - Kayıt'!$A$6:$A$39,"&lt;"&amp;DATE($B$3,$B$2+1,1),'Örnek - Kayıt'!$B$6:$B$39,$A14,'Örnek - Kayıt'!$H$6:$H$39,"&gt;"&amp;$H$3))</f>
        <v/>
      </c>
      <c r="L14" s="22" t="str">
        <f>IF(OR(OR($A14="",AND($B$4&lt;&gt;"",$C14&lt;&gt;$B$4)),L$6=""),"",IF(COUNTIFS('Örnek - Kayıt'!$A$6:$A$39,DATE($B$3,$B$2,L$6),'Örnek - Kayıt'!$B$6:$B$39,$A14,'Örnek - Kayıt'!$J$6:$J$39,"Çıkış yok")+COUNTIFS('Örnek - Kayıt'!$A$6:$A$39,DATE($B$3,$B$2,L$6),'Örnek - Kayıt'!$B$6:$B$39,$A14,'Örnek - Kayıt'!$J$6:$J$39,"Giriş yok")&gt;0,"?",IF(COUNTIFS('Örnek - Kayıt'!$A$6:$A$39,DATE($B$3,$B$2,L$6),'Örnek - Kayıt'!$B$6:$B$39,$A14,'Örnek - Kayıt'!$H$6:$H$39,"&gt;-24")&gt;0,"Ç","")))</f>
        <v/>
      </c>
      <c r="M14" s="22" t="str">
        <f>IF(OR(OR($A14="",AND($B$4&lt;&gt;"",$C14&lt;&gt;$B$4)),M$6=""),"",IF(COUNTIFS('Örnek - Kayıt'!$A$6:$A$39,DATE($B$3,$B$2,M$6),'Örnek - Kayıt'!$B$6:$B$39,$A14,'Örnek - Kayıt'!$J$6:$J$39,"Çıkış yok")+COUNTIFS('Örnek - Kayıt'!$A$6:$A$39,DATE($B$3,$B$2,M$6),'Örnek - Kayıt'!$B$6:$B$39,$A14,'Örnek - Kayıt'!$J$6:$J$39,"Giriş yok")&gt;0,"?",IF(COUNTIFS('Örnek - Kayıt'!$A$6:$A$39,DATE($B$3,$B$2,M$6),'Örnek - Kayıt'!$B$6:$B$39,$A14,'Örnek - Kayıt'!$H$6:$H$39,"&gt;-24")&gt;0,"Ç","")))</f>
        <v/>
      </c>
      <c r="N14" s="22" t="str">
        <f>IF(OR(OR($A14="",AND($B$4&lt;&gt;"",$C14&lt;&gt;$B$4)),N$6=""),"",IF(COUNTIFS('Örnek - Kayıt'!$A$6:$A$39,DATE($B$3,$B$2,N$6),'Örnek - Kayıt'!$B$6:$B$39,$A14,'Örnek - Kayıt'!$J$6:$J$39,"Çıkış yok")+COUNTIFS('Örnek - Kayıt'!$A$6:$A$39,DATE($B$3,$B$2,N$6),'Örnek - Kayıt'!$B$6:$B$39,$A14,'Örnek - Kayıt'!$J$6:$J$39,"Giriş yok")&gt;0,"?",IF(COUNTIFS('Örnek - Kayıt'!$A$6:$A$39,DATE($B$3,$B$2,N$6),'Örnek - Kayıt'!$B$6:$B$39,$A14,'Örnek - Kayıt'!$H$6:$H$39,"&gt;-24")&gt;0,"Ç","")))</f>
        <v/>
      </c>
      <c r="O14" s="22" t="str">
        <f>IF(OR(OR($A14="",AND($B$4&lt;&gt;"",$C14&lt;&gt;$B$4)),O$6=""),"",IF(COUNTIFS('Örnek - Kayıt'!$A$6:$A$39,DATE($B$3,$B$2,O$6),'Örnek - Kayıt'!$B$6:$B$39,$A14,'Örnek - Kayıt'!$J$6:$J$39,"Çıkış yok")+COUNTIFS('Örnek - Kayıt'!$A$6:$A$39,DATE($B$3,$B$2,O$6),'Örnek - Kayıt'!$B$6:$B$39,$A14,'Örnek - Kayıt'!$J$6:$J$39,"Giriş yok")&gt;0,"?",IF(COUNTIFS('Örnek - Kayıt'!$A$6:$A$39,DATE($B$3,$B$2,O$6),'Örnek - Kayıt'!$B$6:$B$39,$A14,'Örnek - Kayıt'!$H$6:$H$39,"&gt;-24")&gt;0,"Ç","")))</f>
        <v/>
      </c>
      <c r="P14" s="22" t="str">
        <f>IF(OR(OR($A14="",AND($B$4&lt;&gt;"",$C14&lt;&gt;$B$4)),P$6=""),"",IF(COUNTIFS('Örnek - Kayıt'!$A$6:$A$39,DATE($B$3,$B$2,P$6),'Örnek - Kayıt'!$B$6:$B$39,$A14,'Örnek - Kayıt'!$J$6:$J$39,"Çıkış yok")+COUNTIFS('Örnek - Kayıt'!$A$6:$A$39,DATE($B$3,$B$2,P$6),'Örnek - Kayıt'!$B$6:$B$39,$A14,'Örnek - Kayıt'!$J$6:$J$39,"Giriş yok")&gt;0,"?",IF(COUNTIFS('Örnek - Kayıt'!$A$6:$A$39,DATE($B$3,$B$2,P$6),'Örnek - Kayıt'!$B$6:$B$39,$A14,'Örnek - Kayıt'!$H$6:$H$39,"&gt;-24")&gt;0,"Ç","")))</f>
        <v/>
      </c>
      <c r="Q14" s="22" t="str">
        <f>IF(OR(OR($A14="",AND($B$4&lt;&gt;"",$C14&lt;&gt;$B$4)),Q$6=""),"",IF(COUNTIFS('Örnek - Kayıt'!$A$6:$A$39,DATE($B$3,$B$2,Q$6),'Örnek - Kayıt'!$B$6:$B$39,$A14,'Örnek - Kayıt'!$J$6:$J$39,"Çıkış yok")+COUNTIFS('Örnek - Kayıt'!$A$6:$A$39,DATE($B$3,$B$2,Q$6),'Örnek - Kayıt'!$B$6:$B$39,$A14,'Örnek - Kayıt'!$J$6:$J$39,"Giriş yok")&gt;0,"?",IF(COUNTIFS('Örnek - Kayıt'!$A$6:$A$39,DATE($B$3,$B$2,Q$6),'Örnek - Kayıt'!$B$6:$B$39,$A14,'Örnek - Kayıt'!$H$6:$H$39,"&gt;-24")&gt;0,"Ç","")))</f>
        <v/>
      </c>
      <c r="R14" s="22" t="str">
        <f>IF(OR(OR($A14="",AND($B$4&lt;&gt;"",$C14&lt;&gt;$B$4)),R$6=""),"",IF(COUNTIFS('Örnek - Kayıt'!$A$6:$A$39,DATE($B$3,$B$2,R$6),'Örnek - Kayıt'!$B$6:$B$39,$A14,'Örnek - Kayıt'!$J$6:$J$39,"Çıkış yok")+COUNTIFS('Örnek - Kayıt'!$A$6:$A$39,DATE($B$3,$B$2,R$6),'Örnek - Kayıt'!$B$6:$B$39,$A14,'Örnek - Kayıt'!$J$6:$J$39,"Giriş yok")&gt;0,"?",IF(COUNTIFS('Örnek - Kayıt'!$A$6:$A$39,DATE($B$3,$B$2,R$6),'Örnek - Kayıt'!$B$6:$B$39,$A14,'Örnek - Kayıt'!$H$6:$H$39,"&gt;-24")&gt;0,"Ç","")))</f>
        <v/>
      </c>
      <c r="S14" s="22" t="str">
        <f>IF(OR(OR($A14="",AND($B$4&lt;&gt;"",$C14&lt;&gt;$B$4)),S$6=""),"",IF(COUNTIFS('Örnek - Kayıt'!$A$6:$A$39,DATE($B$3,$B$2,S$6),'Örnek - Kayıt'!$B$6:$B$39,$A14,'Örnek - Kayıt'!$J$6:$J$39,"Çıkış yok")+COUNTIFS('Örnek - Kayıt'!$A$6:$A$39,DATE($B$3,$B$2,S$6),'Örnek - Kayıt'!$B$6:$B$39,$A14,'Örnek - Kayıt'!$J$6:$J$39,"Giriş yok")&gt;0,"?",IF(COUNTIFS('Örnek - Kayıt'!$A$6:$A$39,DATE($B$3,$B$2,S$6),'Örnek - Kayıt'!$B$6:$B$39,$A14,'Örnek - Kayıt'!$H$6:$H$39,"&gt;-24")&gt;0,"Ç","")))</f>
        <v/>
      </c>
      <c r="T14" s="22" t="str">
        <f>IF(OR(OR($A14="",AND($B$4&lt;&gt;"",$C14&lt;&gt;$B$4)),T$6=""),"",IF(COUNTIFS('Örnek - Kayıt'!$A$6:$A$39,DATE($B$3,$B$2,T$6),'Örnek - Kayıt'!$B$6:$B$39,$A14,'Örnek - Kayıt'!$J$6:$J$39,"Çıkış yok")+COUNTIFS('Örnek - Kayıt'!$A$6:$A$39,DATE($B$3,$B$2,T$6),'Örnek - Kayıt'!$B$6:$B$39,$A14,'Örnek - Kayıt'!$J$6:$J$39,"Giriş yok")&gt;0,"?",IF(COUNTIFS('Örnek - Kayıt'!$A$6:$A$39,DATE($B$3,$B$2,T$6),'Örnek - Kayıt'!$B$6:$B$39,$A14,'Örnek - Kayıt'!$H$6:$H$39,"&gt;-24")&gt;0,"Ç","")))</f>
        <v/>
      </c>
      <c r="U14" s="22" t="str">
        <f>IF(OR(OR($A14="",AND($B$4&lt;&gt;"",$C14&lt;&gt;$B$4)),U$6=""),"",IF(COUNTIFS('Örnek - Kayıt'!$A$6:$A$39,DATE($B$3,$B$2,U$6),'Örnek - Kayıt'!$B$6:$B$39,$A14,'Örnek - Kayıt'!$J$6:$J$39,"Çıkış yok")+COUNTIFS('Örnek - Kayıt'!$A$6:$A$39,DATE($B$3,$B$2,U$6),'Örnek - Kayıt'!$B$6:$B$39,$A14,'Örnek - Kayıt'!$J$6:$J$39,"Giriş yok")&gt;0,"?",IF(COUNTIFS('Örnek - Kayıt'!$A$6:$A$39,DATE($B$3,$B$2,U$6),'Örnek - Kayıt'!$B$6:$B$39,$A14,'Örnek - Kayıt'!$H$6:$H$39,"&gt;-24")&gt;0,"Ç","")))</f>
        <v/>
      </c>
      <c r="V14" s="22" t="str">
        <f>IF(OR(OR($A14="",AND($B$4&lt;&gt;"",$C14&lt;&gt;$B$4)),V$6=""),"",IF(COUNTIFS('Örnek - Kayıt'!$A$6:$A$39,DATE($B$3,$B$2,V$6),'Örnek - Kayıt'!$B$6:$B$39,$A14,'Örnek - Kayıt'!$J$6:$J$39,"Çıkış yok")+COUNTIFS('Örnek - Kayıt'!$A$6:$A$39,DATE($B$3,$B$2,V$6),'Örnek - Kayıt'!$B$6:$B$39,$A14,'Örnek - Kayıt'!$J$6:$J$39,"Giriş yok")&gt;0,"?",IF(COUNTIFS('Örnek - Kayıt'!$A$6:$A$39,DATE($B$3,$B$2,V$6),'Örnek - Kayıt'!$B$6:$B$39,$A14,'Örnek - Kayıt'!$H$6:$H$39,"&gt;-24")&gt;0,"Ç","")))</f>
        <v/>
      </c>
      <c r="W14" s="22" t="str">
        <f>IF(OR(OR($A14="",AND($B$4&lt;&gt;"",$C14&lt;&gt;$B$4)),W$6=""),"",IF(COUNTIFS('Örnek - Kayıt'!$A$6:$A$39,DATE($B$3,$B$2,W$6),'Örnek - Kayıt'!$B$6:$B$39,$A14,'Örnek - Kayıt'!$J$6:$J$39,"Çıkış yok")+COUNTIFS('Örnek - Kayıt'!$A$6:$A$39,DATE($B$3,$B$2,W$6),'Örnek - Kayıt'!$B$6:$B$39,$A14,'Örnek - Kayıt'!$J$6:$J$39,"Giriş yok")&gt;0,"?",IF(COUNTIFS('Örnek - Kayıt'!$A$6:$A$39,DATE($B$3,$B$2,W$6),'Örnek - Kayıt'!$B$6:$B$39,$A14,'Örnek - Kayıt'!$H$6:$H$39,"&gt;-24")&gt;0,"Ç","")))</f>
        <v/>
      </c>
      <c r="X14" s="22" t="str">
        <f>IF(OR(OR($A14="",AND($B$4&lt;&gt;"",$C14&lt;&gt;$B$4)),X$6=""),"",IF(COUNTIFS('Örnek - Kayıt'!$A$6:$A$39,DATE($B$3,$B$2,X$6),'Örnek - Kayıt'!$B$6:$B$39,$A14,'Örnek - Kayıt'!$J$6:$J$39,"Çıkış yok")+COUNTIFS('Örnek - Kayıt'!$A$6:$A$39,DATE($B$3,$B$2,X$6),'Örnek - Kayıt'!$B$6:$B$39,$A14,'Örnek - Kayıt'!$J$6:$J$39,"Giriş yok")&gt;0,"?",IF(COUNTIFS('Örnek - Kayıt'!$A$6:$A$39,DATE($B$3,$B$2,X$6),'Örnek - Kayıt'!$B$6:$B$39,$A14,'Örnek - Kayıt'!$H$6:$H$39,"&gt;-24")&gt;0,"Ç","")))</f>
        <v/>
      </c>
      <c r="Y14" s="22" t="str">
        <f>IF(OR(OR($A14="",AND($B$4&lt;&gt;"",$C14&lt;&gt;$B$4)),Y$6=""),"",IF(COUNTIFS('Örnek - Kayıt'!$A$6:$A$39,DATE($B$3,$B$2,Y$6),'Örnek - Kayıt'!$B$6:$B$39,$A14,'Örnek - Kayıt'!$J$6:$J$39,"Çıkış yok")+COUNTIFS('Örnek - Kayıt'!$A$6:$A$39,DATE($B$3,$B$2,Y$6),'Örnek - Kayıt'!$B$6:$B$39,$A14,'Örnek - Kayıt'!$J$6:$J$39,"Giriş yok")&gt;0,"?",IF(COUNTIFS('Örnek - Kayıt'!$A$6:$A$39,DATE($B$3,$B$2,Y$6),'Örnek - Kayıt'!$B$6:$B$39,$A14,'Örnek - Kayıt'!$H$6:$H$39,"&gt;-24")&gt;0,"Ç","")))</f>
        <v/>
      </c>
      <c r="Z14" s="22" t="str">
        <f>IF(OR(OR($A14="",AND($B$4&lt;&gt;"",$C14&lt;&gt;$B$4)),Z$6=""),"",IF(COUNTIFS('Örnek - Kayıt'!$A$6:$A$39,DATE($B$3,$B$2,Z$6),'Örnek - Kayıt'!$B$6:$B$39,$A14,'Örnek - Kayıt'!$J$6:$J$39,"Çıkış yok")+COUNTIFS('Örnek - Kayıt'!$A$6:$A$39,DATE($B$3,$B$2,Z$6),'Örnek - Kayıt'!$B$6:$B$39,$A14,'Örnek - Kayıt'!$J$6:$J$39,"Giriş yok")&gt;0,"?",IF(COUNTIFS('Örnek - Kayıt'!$A$6:$A$39,DATE($B$3,$B$2,Z$6),'Örnek - Kayıt'!$B$6:$B$39,$A14,'Örnek - Kayıt'!$H$6:$H$39,"&gt;-24")&gt;0,"Ç","")))</f>
        <v/>
      </c>
      <c r="AA14" s="22" t="str">
        <f>IF(OR(OR($A14="",AND($B$4&lt;&gt;"",$C14&lt;&gt;$B$4)),AA$6=""),"",IF(COUNTIFS('Örnek - Kayıt'!$A$6:$A$39,DATE($B$3,$B$2,AA$6),'Örnek - Kayıt'!$B$6:$B$39,$A14,'Örnek - Kayıt'!$J$6:$J$39,"Çıkış yok")+COUNTIFS('Örnek - Kayıt'!$A$6:$A$39,DATE($B$3,$B$2,AA$6),'Örnek - Kayıt'!$B$6:$B$39,$A14,'Örnek - Kayıt'!$J$6:$J$39,"Giriş yok")&gt;0,"?",IF(COUNTIFS('Örnek - Kayıt'!$A$6:$A$39,DATE($B$3,$B$2,AA$6),'Örnek - Kayıt'!$B$6:$B$39,$A14,'Örnek - Kayıt'!$H$6:$H$39,"&gt;-24")&gt;0,"Ç","")))</f>
        <v/>
      </c>
      <c r="AB14" s="22" t="str">
        <f>IF(OR(OR($A14="",AND($B$4&lt;&gt;"",$C14&lt;&gt;$B$4)),AB$6=""),"",IF(COUNTIFS('Örnek - Kayıt'!$A$6:$A$39,DATE($B$3,$B$2,AB$6),'Örnek - Kayıt'!$B$6:$B$39,$A14,'Örnek - Kayıt'!$J$6:$J$39,"Çıkış yok")+COUNTIFS('Örnek - Kayıt'!$A$6:$A$39,DATE($B$3,$B$2,AB$6),'Örnek - Kayıt'!$B$6:$B$39,$A14,'Örnek - Kayıt'!$J$6:$J$39,"Giriş yok")&gt;0,"?",IF(COUNTIFS('Örnek - Kayıt'!$A$6:$A$39,DATE($B$3,$B$2,AB$6),'Örnek - Kayıt'!$B$6:$B$39,$A14,'Örnek - Kayıt'!$H$6:$H$39,"&gt;-24")&gt;0,"Ç","")))</f>
        <v/>
      </c>
      <c r="AC14" s="22" t="str">
        <f>IF(OR(OR($A14="",AND($B$4&lt;&gt;"",$C14&lt;&gt;$B$4)),AC$6=""),"",IF(COUNTIFS('Örnek - Kayıt'!$A$6:$A$39,DATE($B$3,$B$2,AC$6),'Örnek - Kayıt'!$B$6:$B$39,$A14,'Örnek - Kayıt'!$J$6:$J$39,"Çıkış yok")+COUNTIFS('Örnek - Kayıt'!$A$6:$A$39,DATE($B$3,$B$2,AC$6),'Örnek - Kayıt'!$B$6:$B$39,$A14,'Örnek - Kayıt'!$J$6:$J$39,"Giriş yok")&gt;0,"?",IF(COUNTIFS('Örnek - Kayıt'!$A$6:$A$39,DATE($B$3,$B$2,AC$6),'Örnek - Kayıt'!$B$6:$B$39,$A14,'Örnek - Kayıt'!$H$6:$H$39,"&gt;-24")&gt;0,"Ç","")))</f>
        <v/>
      </c>
      <c r="AD14" s="22" t="str">
        <f>IF(OR(OR($A14="",AND($B$4&lt;&gt;"",$C14&lt;&gt;$B$4)),AD$6=""),"",IF(COUNTIFS('Örnek - Kayıt'!$A$6:$A$39,DATE($B$3,$B$2,AD$6),'Örnek - Kayıt'!$B$6:$B$39,$A14,'Örnek - Kayıt'!$J$6:$J$39,"Çıkış yok")+COUNTIFS('Örnek - Kayıt'!$A$6:$A$39,DATE($B$3,$B$2,AD$6),'Örnek - Kayıt'!$B$6:$B$39,$A14,'Örnek - Kayıt'!$J$6:$J$39,"Giriş yok")&gt;0,"?",IF(COUNTIFS('Örnek - Kayıt'!$A$6:$A$39,DATE($B$3,$B$2,AD$6),'Örnek - Kayıt'!$B$6:$B$39,$A14,'Örnek - Kayıt'!$H$6:$H$39,"&gt;-24")&gt;0,"Ç","")))</f>
        <v/>
      </c>
      <c r="AE14" s="22" t="str">
        <f>IF(OR(OR($A14="",AND($B$4&lt;&gt;"",$C14&lt;&gt;$B$4)),AE$6=""),"",IF(COUNTIFS('Örnek - Kayıt'!$A$6:$A$39,DATE($B$3,$B$2,AE$6),'Örnek - Kayıt'!$B$6:$B$39,$A14,'Örnek - Kayıt'!$J$6:$J$39,"Çıkış yok")+COUNTIFS('Örnek - Kayıt'!$A$6:$A$39,DATE($B$3,$B$2,AE$6),'Örnek - Kayıt'!$B$6:$B$39,$A14,'Örnek - Kayıt'!$J$6:$J$39,"Giriş yok")&gt;0,"?",IF(COUNTIFS('Örnek - Kayıt'!$A$6:$A$39,DATE($B$3,$B$2,AE$6),'Örnek - Kayıt'!$B$6:$B$39,$A14,'Örnek - Kayıt'!$H$6:$H$39,"&gt;-24")&gt;0,"Ç","")))</f>
        <v/>
      </c>
      <c r="AF14" s="22" t="str">
        <f>IF(OR(OR($A14="",AND($B$4&lt;&gt;"",$C14&lt;&gt;$B$4)),AF$6=""),"",IF(COUNTIFS('Örnek - Kayıt'!$A$6:$A$39,DATE($B$3,$B$2,AF$6),'Örnek - Kayıt'!$B$6:$B$39,$A14,'Örnek - Kayıt'!$J$6:$J$39,"Çıkış yok")+COUNTIFS('Örnek - Kayıt'!$A$6:$A$39,DATE($B$3,$B$2,AF$6),'Örnek - Kayıt'!$B$6:$B$39,$A14,'Örnek - Kayıt'!$J$6:$J$39,"Giriş yok")&gt;0,"?",IF(COUNTIFS('Örnek - Kayıt'!$A$6:$A$39,DATE($B$3,$B$2,AF$6),'Örnek - Kayıt'!$B$6:$B$39,$A14,'Örnek - Kayıt'!$H$6:$H$39,"&gt;-24")&gt;0,"Ç","")))</f>
        <v/>
      </c>
      <c r="AG14" s="22" t="str">
        <f>IF(OR(OR($A14="",AND($B$4&lt;&gt;"",$C14&lt;&gt;$B$4)),AG$6=""),"",IF(COUNTIFS('Örnek - Kayıt'!$A$6:$A$39,DATE($B$3,$B$2,AG$6),'Örnek - Kayıt'!$B$6:$B$39,$A14,'Örnek - Kayıt'!$J$6:$J$39,"Çıkış yok")+COUNTIFS('Örnek - Kayıt'!$A$6:$A$39,DATE($B$3,$B$2,AG$6),'Örnek - Kayıt'!$B$6:$B$39,$A14,'Örnek - Kayıt'!$J$6:$J$39,"Giriş yok")&gt;0,"?",IF(COUNTIFS('Örnek - Kayıt'!$A$6:$A$39,DATE($B$3,$B$2,AG$6),'Örnek - Kayıt'!$B$6:$B$39,$A14,'Örnek - Kayıt'!$H$6:$H$39,"&gt;-24")&gt;0,"Ç","")))</f>
        <v/>
      </c>
      <c r="AH14" s="22" t="str">
        <f>IF(OR(OR($A14="",AND($B$4&lt;&gt;"",$C14&lt;&gt;$B$4)),AH$6=""),"",IF(COUNTIFS('Örnek - Kayıt'!$A$6:$A$39,DATE($B$3,$B$2,AH$6),'Örnek - Kayıt'!$B$6:$B$39,$A14,'Örnek - Kayıt'!$J$6:$J$39,"Çıkış yok")+COUNTIFS('Örnek - Kayıt'!$A$6:$A$39,DATE($B$3,$B$2,AH$6),'Örnek - Kayıt'!$B$6:$B$39,$A14,'Örnek - Kayıt'!$J$6:$J$39,"Giriş yok")&gt;0,"?",IF(COUNTIFS('Örnek - Kayıt'!$A$6:$A$39,DATE($B$3,$B$2,AH$6),'Örnek - Kayıt'!$B$6:$B$39,$A14,'Örnek - Kayıt'!$H$6:$H$39,"&gt;-24")&gt;0,"Ç","")))</f>
        <v/>
      </c>
      <c r="AI14" s="22" t="str">
        <f>IF(OR(OR($A14="",AND($B$4&lt;&gt;"",$C14&lt;&gt;$B$4)),AI$6=""),"",IF(COUNTIFS('Örnek - Kayıt'!$A$6:$A$39,DATE($B$3,$B$2,AI$6),'Örnek - Kayıt'!$B$6:$B$39,$A14,'Örnek - Kayıt'!$J$6:$J$39,"Çıkış yok")+COUNTIFS('Örnek - Kayıt'!$A$6:$A$39,DATE($B$3,$B$2,AI$6),'Örnek - Kayıt'!$B$6:$B$39,$A14,'Örnek - Kayıt'!$J$6:$J$39,"Giriş yok")&gt;0,"?",IF(COUNTIFS('Örnek - Kayıt'!$A$6:$A$39,DATE($B$3,$B$2,AI$6),'Örnek - Kayıt'!$B$6:$B$39,$A14,'Örnek - Kayıt'!$H$6:$H$39,"&gt;-24")&gt;0,"Ç","")))</f>
        <v/>
      </c>
      <c r="AJ14" s="22" t="str">
        <f>IF(OR(OR($A14="",AND($B$4&lt;&gt;"",$C14&lt;&gt;$B$4)),AJ$6=""),"",IF(COUNTIFS('Örnek - Kayıt'!$A$6:$A$39,DATE($B$3,$B$2,AJ$6),'Örnek - Kayıt'!$B$6:$B$39,$A14,'Örnek - Kayıt'!$J$6:$J$39,"Çıkış yok")+COUNTIFS('Örnek - Kayıt'!$A$6:$A$39,DATE($B$3,$B$2,AJ$6),'Örnek - Kayıt'!$B$6:$B$39,$A14,'Örnek - Kayıt'!$J$6:$J$39,"Giriş yok")&gt;0,"?",IF(COUNTIFS('Örnek - Kayıt'!$A$6:$A$39,DATE($B$3,$B$2,AJ$6),'Örnek - Kayıt'!$B$6:$B$39,$A14,'Örnek - Kayıt'!$H$6:$H$39,"&gt;-24")&gt;0,"Ç","")))</f>
        <v/>
      </c>
      <c r="AK14" s="22" t="str">
        <f>IF(OR(OR($A14="",AND($B$4&lt;&gt;"",$C14&lt;&gt;$B$4)),AK$6=""),"",IF(COUNTIFS('Örnek - Kayıt'!$A$6:$A$39,DATE($B$3,$B$2,AK$6),'Örnek - Kayıt'!$B$6:$B$39,$A14,'Örnek - Kayıt'!$J$6:$J$39,"Çıkış yok")+COUNTIFS('Örnek - Kayıt'!$A$6:$A$39,DATE($B$3,$B$2,AK$6),'Örnek - Kayıt'!$B$6:$B$39,$A14,'Örnek - Kayıt'!$J$6:$J$39,"Giriş yok")&gt;0,"?",IF(COUNTIFS('Örnek - Kayıt'!$A$6:$A$39,DATE($B$3,$B$2,AK$6),'Örnek - Kayıt'!$B$6:$B$39,$A14,'Örnek - Kayıt'!$H$6:$H$39,"&gt;-24")&gt;0,"Ç","")))</f>
        <v/>
      </c>
      <c r="AL14" s="22" t="str">
        <f>IF(OR(OR($A14="",AND($B$4&lt;&gt;"",$C14&lt;&gt;$B$4)),AL$6=""),"",IF(COUNTIFS('Örnek - Kayıt'!$A$6:$A$39,DATE($B$3,$B$2,AL$6),'Örnek - Kayıt'!$B$6:$B$39,$A14,'Örnek - Kayıt'!$J$6:$J$39,"Çıkış yok")+COUNTIFS('Örnek - Kayıt'!$A$6:$A$39,DATE($B$3,$B$2,AL$6),'Örnek - Kayıt'!$B$6:$B$39,$A14,'Örnek - Kayıt'!$J$6:$J$39,"Giriş yok")&gt;0,"?",IF(COUNTIFS('Örnek - Kayıt'!$A$6:$A$39,DATE($B$3,$B$2,AL$6),'Örnek - Kayıt'!$B$6:$B$39,$A14,'Örnek - Kayıt'!$H$6:$H$39,"&gt;-24")&gt;0,"Ç","")))</f>
        <v/>
      </c>
      <c r="AM14" s="22" t="str">
        <f>IF(OR(OR($A14="",AND($B$4&lt;&gt;"",$C14&lt;&gt;$B$4)),AM$6=""),"",IF(COUNTIFS('Örnek - Kayıt'!$A$6:$A$39,DATE($B$3,$B$2,AM$6),'Örnek - Kayıt'!$B$6:$B$39,$A14,'Örnek - Kayıt'!$J$6:$J$39,"Çıkış yok")+COUNTIFS('Örnek - Kayıt'!$A$6:$A$39,DATE($B$3,$B$2,AM$6),'Örnek - Kayıt'!$B$6:$B$39,$A14,'Örnek - Kayıt'!$J$6:$J$39,"Giriş yok")&gt;0,"?",IF(COUNTIFS('Örnek - Kayıt'!$A$6:$A$39,DATE($B$3,$B$2,AM$6),'Örnek - Kayıt'!$B$6:$B$39,$A14,'Örnek - Kayıt'!$H$6:$H$39,"&gt;-24")&gt;0,"Ç","")))</f>
        <v/>
      </c>
      <c r="AN14" s="22" t="str">
        <f>IF(OR(OR($A14="",AND($B$4&lt;&gt;"",$C14&lt;&gt;$B$4)),AN$6=""),"",IF(COUNTIFS('Örnek - Kayıt'!$A$6:$A$39,DATE($B$3,$B$2,AN$6),'Örnek - Kayıt'!$B$6:$B$39,$A14,'Örnek - Kayıt'!$J$6:$J$39,"Çıkış yok")+COUNTIFS('Örnek - Kayıt'!$A$6:$A$39,DATE($B$3,$B$2,AN$6),'Örnek - Kayıt'!$B$6:$B$39,$A14,'Örnek - Kayıt'!$J$6:$J$39,"Giriş yok")&gt;0,"?",IF(COUNTIFS('Örnek - Kayıt'!$A$6:$A$39,DATE($B$3,$B$2,AN$6),'Örnek - Kayıt'!$B$6:$B$39,$A14,'Örnek - Kayıt'!$H$6:$H$39,"&gt;-24")&gt;0,"Ç","")))</f>
        <v/>
      </c>
      <c r="AO14" s="22" t="str">
        <f>IF(OR(OR($A14="",AND($B$4&lt;&gt;"",$C14&lt;&gt;$B$4)),AO$6=""),"",IF(COUNTIFS('Örnek - Kayıt'!$A$6:$A$39,DATE($B$3,$B$2,AO$6),'Örnek - Kayıt'!$B$6:$B$39,$A14,'Örnek - Kayıt'!$J$6:$J$39,"Çıkış yok")+COUNTIFS('Örnek - Kayıt'!$A$6:$A$39,DATE($B$3,$B$2,AO$6),'Örnek - Kayıt'!$B$6:$B$39,$A14,'Örnek - Kayıt'!$J$6:$J$39,"Giriş yok")&gt;0,"?",IF(COUNTIFS('Örnek - Kayıt'!$A$6:$A$39,DATE($B$3,$B$2,AO$6),'Örnek - Kayıt'!$B$6:$B$39,$A14,'Örnek - Kayıt'!$H$6:$H$39,"&gt;-24")&gt;0,"Ç","")))</f>
        <v/>
      </c>
      <c r="AP14" s="22" t="str">
        <f>IF(OR(OR($A14="",AND($B$4&lt;&gt;"",$C14&lt;&gt;$B$4)),AP$6=""),"",IF(COUNTIFS('Örnek - Kayıt'!$A$6:$A$39,DATE($B$3,$B$2,AP$6),'Örnek - Kayıt'!$B$6:$B$39,$A14,'Örnek - Kayıt'!$J$6:$J$39,"Çıkış yok")+COUNTIFS('Örnek - Kayıt'!$A$6:$A$39,DATE($B$3,$B$2,AP$6),'Örnek - Kayıt'!$B$6:$B$39,$A14,'Örnek - Kayıt'!$J$6:$J$39,"Giriş yok")&gt;0,"?",IF(COUNTIFS('Örnek - Kayıt'!$A$6:$A$39,DATE($B$3,$B$2,AP$6),'Örnek - Kayıt'!$B$6:$B$39,$A14,'Örnek - Kayıt'!$H$6:$H$39,"&gt;-24")&gt;0,"Ç","")))</f>
        <v/>
      </c>
    </row>
    <row r="15" spans="1:42" ht="18" customHeight="1" x14ac:dyDescent="0.2">
      <c r="A15" s="28"/>
      <c r="B15" s="12"/>
      <c r="C15" s="12"/>
      <c r="D15" s="29" t="str">
        <f t="shared" si="1"/>
        <v/>
      </c>
      <c r="E15" s="30" t="str">
        <f>IF(OR($A15="",AND($B$4&lt;&gt;"",$C15&lt;&gt;$B$4)),"",SUMIFS('Örnek - Kayıt'!$H$6:$H$39,'Örnek - Kayıt'!$A$6:$A$39,"&gt;="&amp;DATE($B$3,$B$2,1),'Örnek - Kayıt'!$A$6:$A$39,"&lt;"&amp;DATE($B$3,$B$2+1,1),'Örnek - Kayıt'!$B$6:$B$39,$A15))</f>
        <v/>
      </c>
      <c r="F15" s="31" t="str">
        <f t="shared" si="2"/>
        <v/>
      </c>
      <c r="G15" s="22" t="str">
        <f>IF(OR($A15="",AND($B$4&lt;&gt;"",$C15&lt;&gt;$B$4)),"",COUNTIFS('Örnek - Kayıt'!$A$6:$A$39,"&gt;="&amp;DATE($B$3,$B$2,1),'Örnek - Kayıt'!$A$6:$A$39,"&lt;"&amp;DATE($B$3,$B$2+1,1),'Örnek - Kayıt'!$B$6:$B$39,$A15,'Örnek - Kayıt'!$I$6:$I$39,"&gt;0"))</f>
        <v/>
      </c>
      <c r="H15" s="22" t="str">
        <f>IF(OR($A15="",AND($B$4&lt;&gt;"",$C15&lt;&gt;$B$4)),"",SUMIFS('Örnek - Kayıt'!$I$6:$I$39,'Örnek - Kayıt'!$A$6:$A$39,"&gt;="&amp;DATE($B$3,$B$2,1),'Örnek - Kayıt'!$A$6:$A$39,"&lt;"&amp;DATE($B$3,$B$2+1,1),'Örnek - Kayıt'!$B$6:$B$39,$A15))</f>
        <v/>
      </c>
      <c r="I15" s="22" t="str">
        <f t="shared" si="3"/>
        <v/>
      </c>
      <c r="J15" s="22" t="str">
        <f>IF(OR($A15="",AND($B$4&lt;&gt;"",$C15&lt;&gt;$B$4)),"",COUNTIFS('Örnek - Kayıt'!$A$6:$A$39,"&gt;="&amp;DATE($B$3,$B$2,1),'Örnek - Kayıt'!$A$6:$A$39,"&lt;"&amp;DATE($B$3,$B$2+1,1),'Örnek - Kayıt'!$B$6:$B$39,$A15,'Örnek - Kayıt'!$H$6:$H$39,"&gt;"&amp;$H$3))</f>
        <v/>
      </c>
      <c r="L15" s="22" t="str">
        <f>IF(OR(OR($A15="",AND($B$4&lt;&gt;"",$C15&lt;&gt;$B$4)),L$6=""),"",IF(COUNTIFS('Örnek - Kayıt'!$A$6:$A$39,DATE($B$3,$B$2,L$6),'Örnek - Kayıt'!$B$6:$B$39,$A15,'Örnek - Kayıt'!$J$6:$J$39,"Çıkış yok")+COUNTIFS('Örnek - Kayıt'!$A$6:$A$39,DATE($B$3,$B$2,L$6),'Örnek - Kayıt'!$B$6:$B$39,$A15,'Örnek - Kayıt'!$J$6:$J$39,"Giriş yok")&gt;0,"?",IF(COUNTIFS('Örnek - Kayıt'!$A$6:$A$39,DATE($B$3,$B$2,L$6),'Örnek - Kayıt'!$B$6:$B$39,$A15,'Örnek - Kayıt'!$H$6:$H$39,"&gt;-24")&gt;0,"Ç","")))</f>
        <v/>
      </c>
      <c r="M15" s="22" t="str">
        <f>IF(OR(OR($A15="",AND($B$4&lt;&gt;"",$C15&lt;&gt;$B$4)),M$6=""),"",IF(COUNTIFS('Örnek - Kayıt'!$A$6:$A$39,DATE($B$3,$B$2,M$6),'Örnek - Kayıt'!$B$6:$B$39,$A15,'Örnek - Kayıt'!$J$6:$J$39,"Çıkış yok")+COUNTIFS('Örnek - Kayıt'!$A$6:$A$39,DATE($B$3,$B$2,M$6),'Örnek - Kayıt'!$B$6:$B$39,$A15,'Örnek - Kayıt'!$J$6:$J$39,"Giriş yok")&gt;0,"?",IF(COUNTIFS('Örnek - Kayıt'!$A$6:$A$39,DATE($B$3,$B$2,M$6),'Örnek - Kayıt'!$B$6:$B$39,$A15,'Örnek - Kayıt'!$H$6:$H$39,"&gt;-24")&gt;0,"Ç","")))</f>
        <v/>
      </c>
      <c r="N15" s="22" t="str">
        <f>IF(OR(OR($A15="",AND($B$4&lt;&gt;"",$C15&lt;&gt;$B$4)),N$6=""),"",IF(COUNTIFS('Örnek - Kayıt'!$A$6:$A$39,DATE($B$3,$B$2,N$6),'Örnek - Kayıt'!$B$6:$B$39,$A15,'Örnek - Kayıt'!$J$6:$J$39,"Çıkış yok")+COUNTIFS('Örnek - Kayıt'!$A$6:$A$39,DATE($B$3,$B$2,N$6),'Örnek - Kayıt'!$B$6:$B$39,$A15,'Örnek - Kayıt'!$J$6:$J$39,"Giriş yok")&gt;0,"?",IF(COUNTIFS('Örnek - Kayıt'!$A$6:$A$39,DATE($B$3,$B$2,N$6),'Örnek - Kayıt'!$B$6:$B$39,$A15,'Örnek - Kayıt'!$H$6:$H$39,"&gt;-24")&gt;0,"Ç","")))</f>
        <v/>
      </c>
      <c r="O15" s="22" t="str">
        <f>IF(OR(OR($A15="",AND($B$4&lt;&gt;"",$C15&lt;&gt;$B$4)),O$6=""),"",IF(COUNTIFS('Örnek - Kayıt'!$A$6:$A$39,DATE($B$3,$B$2,O$6),'Örnek - Kayıt'!$B$6:$B$39,$A15,'Örnek - Kayıt'!$J$6:$J$39,"Çıkış yok")+COUNTIFS('Örnek - Kayıt'!$A$6:$A$39,DATE($B$3,$B$2,O$6),'Örnek - Kayıt'!$B$6:$B$39,$A15,'Örnek - Kayıt'!$J$6:$J$39,"Giriş yok")&gt;0,"?",IF(COUNTIFS('Örnek - Kayıt'!$A$6:$A$39,DATE($B$3,$B$2,O$6),'Örnek - Kayıt'!$B$6:$B$39,$A15,'Örnek - Kayıt'!$H$6:$H$39,"&gt;-24")&gt;0,"Ç","")))</f>
        <v/>
      </c>
      <c r="P15" s="22" t="str">
        <f>IF(OR(OR($A15="",AND($B$4&lt;&gt;"",$C15&lt;&gt;$B$4)),P$6=""),"",IF(COUNTIFS('Örnek - Kayıt'!$A$6:$A$39,DATE($B$3,$B$2,P$6),'Örnek - Kayıt'!$B$6:$B$39,$A15,'Örnek - Kayıt'!$J$6:$J$39,"Çıkış yok")+COUNTIFS('Örnek - Kayıt'!$A$6:$A$39,DATE($B$3,$B$2,P$6),'Örnek - Kayıt'!$B$6:$B$39,$A15,'Örnek - Kayıt'!$J$6:$J$39,"Giriş yok")&gt;0,"?",IF(COUNTIFS('Örnek - Kayıt'!$A$6:$A$39,DATE($B$3,$B$2,P$6),'Örnek - Kayıt'!$B$6:$B$39,$A15,'Örnek - Kayıt'!$H$6:$H$39,"&gt;-24")&gt;0,"Ç","")))</f>
        <v/>
      </c>
      <c r="Q15" s="22" t="str">
        <f>IF(OR(OR($A15="",AND($B$4&lt;&gt;"",$C15&lt;&gt;$B$4)),Q$6=""),"",IF(COUNTIFS('Örnek - Kayıt'!$A$6:$A$39,DATE($B$3,$B$2,Q$6),'Örnek - Kayıt'!$B$6:$B$39,$A15,'Örnek - Kayıt'!$J$6:$J$39,"Çıkış yok")+COUNTIFS('Örnek - Kayıt'!$A$6:$A$39,DATE($B$3,$B$2,Q$6),'Örnek - Kayıt'!$B$6:$B$39,$A15,'Örnek - Kayıt'!$J$6:$J$39,"Giriş yok")&gt;0,"?",IF(COUNTIFS('Örnek - Kayıt'!$A$6:$A$39,DATE($B$3,$B$2,Q$6),'Örnek - Kayıt'!$B$6:$B$39,$A15,'Örnek - Kayıt'!$H$6:$H$39,"&gt;-24")&gt;0,"Ç","")))</f>
        <v/>
      </c>
      <c r="R15" s="22" t="str">
        <f>IF(OR(OR($A15="",AND($B$4&lt;&gt;"",$C15&lt;&gt;$B$4)),R$6=""),"",IF(COUNTIFS('Örnek - Kayıt'!$A$6:$A$39,DATE($B$3,$B$2,R$6),'Örnek - Kayıt'!$B$6:$B$39,$A15,'Örnek - Kayıt'!$J$6:$J$39,"Çıkış yok")+COUNTIFS('Örnek - Kayıt'!$A$6:$A$39,DATE($B$3,$B$2,R$6),'Örnek - Kayıt'!$B$6:$B$39,$A15,'Örnek - Kayıt'!$J$6:$J$39,"Giriş yok")&gt;0,"?",IF(COUNTIFS('Örnek - Kayıt'!$A$6:$A$39,DATE($B$3,$B$2,R$6),'Örnek - Kayıt'!$B$6:$B$39,$A15,'Örnek - Kayıt'!$H$6:$H$39,"&gt;-24")&gt;0,"Ç","")))</f>
        <v/>
      </c>
      <c r="S15" s="22" t="str">
        <f>IF(OR(OR($A15="",AND($B$4&lt;&gt;"",$C15&lt;&gt;$B$4)),S$6=""),"",IF(COUNTIFS('Örnek - Kayıt'!$A$6:$A$39,DATE($B$3,$B$2,S$6),'Örnek - Kayıt'!$B$6:$B$39,$A15,'Örnek - Kayıt'!$J$6:$J$39,"Çıkış yok")+COUNTIFS('Örnek - Kayıt'!$A$6:$A$39,DATE($B$3,$B$2,S$6),'Örnek - Kayıt'!$B$6:$B$39,$A15,'Örnek - Kayıt'!$J$6:$J$39,"Giriş yok")&gt;0,"?",IF(COUNTIFS('Örnek - Kayıt'!$A$6:$A$39,DATE($B$3,$B$2,S$6),'Örnek - Kayıt'!$B$6:$B$39,$A15,'Örnek - Kayıt'!$H$6:$H$39,"&gt;-24")&gt;0,"Ç","")))</f>
        <v/>
      </c>
      <c r="T15" s="22" t="str">
        <f>IF(OR(OR($A15="",AND($B$4&lt;&gt;"",$C15&lt;&gt;$B$4)),T$6=""),"",IF(COUNTIFS('Örnek - Kayıt'!$A$6:$A$39,DATE($B$3,$B$2,T$6),'Örnek - Kayıt'!$B$6:$B$39,$A15,'Örnek - Kayıt'!$J$6:$J$39,"Çıkış yok")+COUNTIFS('Örnek - Kayıt'!$A$6:$A$39,DATE($B$3,$B$2,T$6),'Örnek - Kayıt'!$B$6:$B$39,$A15,'Örnek - Kayıt'!$J$6:$J$39,"Giriş yok")&gt;0,"?",IF(COUNTIFS('Örnek - Kayıt'!$A$6:$A$39,DATE($B$3,$B$2,T$6),'Örnek - Kayıt'!$B$6:$B$39,$A15,'Örnek - Kayıt'!$H$6:$H$39,"&gt;-24")&gt;0,"Ç","")))</f>
        <v/>
      </c>
      <c r="U15" s="22" t="str">
        <f>IF(OR(OR($A15="",AND($B$4&lt;&gt;"",$C15&lt;&gt;$B$4)),U$6=""),"",IF(COUNTIFS('Örnek - Kayıt'!$A$6:$A$39,DATE($B$3,$B$2,U$6),'Örnek - Kayıt'!$B$6:$B$39,$A15,'Örnek - Kayıt'!$J$6:$J$39,"Çıkış yok")+COUNTIFS('Örnek - Kayıt'!$A$6:$A$39,DATE($B$3,$B$2,U$6),'Örnek - Kayıt'!$B$6:$B$39,$A15,'Örnek - Kayıt'!$J$6:$J$39,"Giriş yok")&gt;0,"?",IF(COUNTIFS('Örnek - Kayıt'!$A$6:$A$39,DATE($B$3,$B$2,U$6),'Örnek - Kayıt'!$B$6:$B$39,$A15,'Örnek - Kayıt'!$H$6:$H$39,"&gt;-24")&gt;0,"Ç","")))</f>
        <v/>
      </c>
      <c r="V15" s="22" t="str">
        <f>IF(OR(OR($A15="",AND($B$4&lt;&gt;"",$C15&lt;&gt;$B$4)),V$6=""),"",IF(COUNTIFS('Örnek - Kayıt'!$A$6:$A$39,DATE($B$3,$B$2,V$6),'Örnek - Kayıt'!$B$6:$B$39,$A15,'Örnek - Kayıt'!$J$6:$J$39,"Çıkış yok")+COUNTIFS('Örnek - Kayıt'!$A$6:$A$39,DATE($B$3,$B$2,V$6),'Örnek - Kayıt'!$B$6:$B$39,$A15,'Örnek - Kayıt'!$J$6:$J$39,"Giriş yok")&gt;0,"?",IF(COUNTIFS('Örnek - Kayıt'!$A$6:$A$39,DATE($B$3,$B$2,V$6),'Örnek - Kayıt'!$B$6:$B$39,$A15,'Örnek - Kayıt'!$H$6:$H$39,"&gt;-24")&gt;0,"Ç","")))</f>
        <v/>
      </c>
      <c r="W15" s="22" t="str">
        <f>IF(OR(OR($A15="",AND($B$4&lt;&gt;"",$C15&lt;&gt;$B$4)),W$6=""),"",IF(COUNTIFS('Örnek - Kayıt'!$A$6:$A$39,DATE($B$3,$B$2,W$6),'Örnek - Kayıt'!$B$6:$B$39,$A15,'Örnek - Kayıt'!$J$6:$J$39,"Çıkış yok")+COUNTIFS('Örnek - Kayıt'!$A$6:$A$39,DATE($B$3,$B$2,W$6),'Örnek - Kayıt'!$B$6:$B$39,$A15,'Örnek - Kayıt'!$J$6:$J$39,"Giriş yok")&gt;0,"?",IF(COUNTIFS('Örnek - Kayıt'!$A$6:$A$39,DATE($B$3,$B$2,W$6),'Örnek - Kayıt'!$B$6:$B$39,$A15,'Örnek - Kayıt'!$H$6:$H$39,"&gt;-24")&gt;0,"Ç","")))</f>
        <v/>
      </c>
      <c r="X15" s="22" t="str">
        <f>IF(OR(OR($A15="",AND($B$4&lt;&gt;"",$C15&lt;&gt;$B$4)),X$6=""),"",IF(COUNTIFS('Örnek - Kayıt'!$A$6:$A$39,DATE($B$3,$B$2,X$6),'Örnek - Kayıt'!$B$6:$B$39,$A15,'Örnek - Kayıt'!$J$6:$J$39,"Çıkış yok")+COUNTIFS('Örnek - Kayıt'!$A$6:$A$39,DATE($B$3,$B$2,X$6),'Örnek - Kayıt'!$B$6:$B$39,$A15,'Örnek - Kayıt'!$J$6:$J$39,"Giriş yok")&gt;0,"?",IF(COUNTIFS('Örnek - Kayıt'!$A$6:$A$39,DATE($B$3,$B$2,X$6),'Örnek - Kayıt'!$B$6:$B$39,$A15,'Örnek - Kayıt'!$H$6:$H$39,"&gt;-24")&gt;0,"Ç","")))</f>
        <v/>
      </c>
      <c r="Y15" s="22" t="str">
        <f>IF(OR(OR($A15="",AND($B$4&lt;&gt;"",$C15&lt;&gt;$B$4)),Y$6=""),"",IF(COUNTIFS('Örnek - Kayıt'!$A$6:$A$39,DATE($B$3,$B$2,Y$6),'Örnek - Kayıt'!$B$6:$B$39,$A15,'Örnek - Kayıt'!$J$6:$J$39,"Çıkış yok")+COUNTIFS('Örnek - Kayıt'!$A$6:$A$39,DATE($B$3,$B$2,Y$6),'Örnek - Kayıt'!$B$6:$B$39,$A15,'Örnek - Kayıt'!$J$6:$J$39,"Giriş yok")&gt;0,"?",IF(COUNTIFS('Örnek - Kayıt'!$A$6:$A$39,DATE($B$3,$B$2,Y$6),'Örnek - Kayıt'!$B$6:$B$39,$A15,'Örnek - Kayıt'!$H$6:$H$39,"&gt;-24")&gt;0,"Ç","")))</f>
        <v/>
      </c>
      <c r="Z15" s="22" t="str">
        <f>IF(OR(OR($A15="",AND($B$4&lt;&gt;"",$C15&lt;&gt;$B$4)),Z$6=""),"",IF(COUNTIFS('Örnek - Kayıt'!$A$6:$A$39,DATE($B$3,$B$2,Z$6),'Örnek - Kayıt'!$B$6:$B$39,$A15,'Örnek - Kayıt'!$J$6:$J$39,"Çıkış yok")+COUNTIFS('Örnek - Kayıt'!$A$6:$A$39,DATE($B$3,$B$2,Z$6),'Örnek - Kayıt'!$B$6:$B$39,$A15,'Örnek - Kayıt'!$J$6:$J$39,"Giriş yok")&gt;0,"?",IF(COUNTIFS('Örnek - Kayıt'!$A$6:$A$39,DATE($B$3,$B$2,Z$6),'Örnek - Kayıt'!$B$6:$B$39,$A15,'Örnek - Kayıt'!$H$6:$H$39,"&gt;-24")&gt;0,"Ç","")))</f>
        <v/>
      </c>
      <c r="AA15" s="22" t="str">
        <f>IF(OR(OR($A15="",AND($B$4&lt;&gt;"",$C15&lt;&gt;$B$4)),AA$6=""),"",IF(COUNTIFS('Örnek - Kayıt'!$A$6:$A$39,DATE($B$3,$B$2,AA$6),'Örnek - Kayıt'!$B$6:$B$39,$A15,'Örnek - Kayıt'!$J$6:$J$39,"Çıkış yok")+COUNTIFS('Örnek - Kayıt'!$A$6:$A$39,DATE($B$3,$B$2,AA$6),'Örnek - Kayıt'!$B$6:$B$39,$A15,'Örnek - Kayıt'!$J$6:$J$39,"Giriş yok")&gt;0,"?",IF(COUNTIFS('Örnek - Kayıt'!$A$6:$A$39,DATE($B$3,$B$2,AA$6),'Örnek - Kayıt'!$B$6:$B$39,$A15,'Örnek - Kayıt'!$H$6:$H$39,"&gt;-24")&gt;0,"Ç","")))</f>
        <v/>
      </c>
      <c r="AB15" s="22" t="str">
        <f>IF(OR(OR($A15="",AND($B$4&lt;&gt;"",$C15&lt;&gt;$B$4)),AB$6=""),"",IF(COUNTIFS('Örnek - Kayıt'!$A$6:$A$39,DATE($B$3,$B$2,AB$6),'Örnek - Kayıt'!$B$6:$B$39,$A15,'Örnek - Kayıt'!$J$6:$J$39,"Çıkış yok")+COUNTIFS('Örnek - Kayıt'!$A$6:$A$39,DATE($B$3,$B$2,AB$6),'Örnek - Kayıt'!$B$6:$B$39,$A15,'Örnek - Kayıt'!$J$6:$J$39,"Giriş yok")&gt;0,"?",IF(COUNTIFS('Örnek - Kayıt'!$A$6:$A$39,DATE($B$3,$B$2,AB$6),'Örnek - Kayıt'!$B$6:$B$39,$A15,'Örnek - Kayıt'!$H$6:$H$39,"&gt;-24")&gt;0,"Ç","")))</f>
        <v/>
      </c>
      <c r="AC15" s="22" t="str">
        <f>IF(OR(OR($A15="",AND($B$4&lt;&gt;"",$C15&lt;&gt;$B$4)),AC$6=""),"",IF(COUNTIFS('Örnek - Kayıt'!$A$6:$A$39,DATE($B$3,$B$2,AC$6),'Örnek - Kayıt'!$B$6:$B$39,$A15,'Örnek - Kayıt'!$J$6:$J$39,"Çıkış yok")+COUNTIFS('Örnek - Kayıt'!$A$6:$A$39,DATE($B$3,$B$2,AC$6),'Örnek - Kayıt'!$B$6:$B$39,$A15,'Örnek - Kayıt'!$J$6:$J$39,"Giriş yok")&gt;0,"?",IF(COUNTIFS('Örnek - Kayıt'!$A$6:$A$39,DATE($B$3,$B$2,AC$6),'Örnek - Kayıt'!$B$6:$B$39,$A15,'Örnek - Kayıt'!$H$6:$H$39,"&gt;-24")&gt;0,"Ç","")))</f>
        <v/>
      </c>
      <c r="AD15" s="22" t="str">
        <f>IF(OR(OR($A15="",AND($B$4&lt;&gt;"",$C15&lt;&gt;$B$4)),AD$6=""),"",IF(COUNTIFS('Örnek - Kayıt'!$A$6:$A$39,DATE($B$3,$B$2,AD$6),'Örnek - Kayıt'!$B$6:$B$39,$A15,'Örnek - Kayıt'!$J$6:$J$39,"Çıkış yok")+COUNTIFS('Örnek - Kayıt'!$A$6:$A$39,DATE($B$3,$B$2,AD$6),'Örnek - Kayıt'!$B$6:$B$39,$A15,'Örnek - Kayıt'!$J$6:$J$39,"Giriş yok")&gt;0,"?",IF(COUNTIFS('Örnek - Kayıt'!$A$6:$A$39,DATE($B$3,$B$2,AD$6),'Örnek - Kayıt'!$B$6:$B$39,$A15,'Örnek - Kayıt'!$H$6:$H$39,"&gt;-24")&gt;0,"Ç","")))</f>
        <v/>
      </c>
      <c r="AE15" s="22" t="str">
        <f>IF(OR(OR($A15="",AND($B$4&lt;&gt;"",$C15&lt;&gt;$B$4)),AE$6=""),"",IF(COUNTIFS('Örnek - Kayıt'!$A$6:$A$39,DATE($B$3,$B$2,AE$6),'Örnek - Kayıt'!$B$6:$B$39,$A15,'Örnek - Kayıt'!$J$6:$J$39,"Çıkış yok")+COUNTIFS('Örnek - Kayıt'!$A$6:$A$39,DATE($B$3,$B$2,AE$6),'Örnek - Kayıt'!$B$6:$B$39,$A15,'Örnek - Kayıt'!$J$6:$J$39,"Giriş yok")&gt;0,"?",IF(COUNTIFS('Örnek - Kayıt'!$A$6:$A$39,DATE($B$3,$B$2,AE$6),'Örnek - Kayıt'!$B$6:$B$39,$A15,'Örnek - Kayıt'!$H$6:$H$39,"&gt;-24")&gt;0,"Ç","")))</f>
        <v/>
      </c>
      <c r="AF15" s="22" t="str">
        <f>IF(OR(OR($A15="",AND($B$4&lt;&gt;"",$C15&lt;&gt;$B$4)),AF$6=""),"",IF(COUNTIFS('Örnek - Kayıt'!$A$6:$A$39,DATE($B$3,$B$2,AF$6),'Örnek - Kayıt'!$B$6:$B$39,$A15,'Örnek - Kayıt'!$J$6:$J$39,"Çıkış yok")+COUNTIFS('Örnek - Kayıt'!$A$6:$A$39,DATE($B$3,$B$2,AF$6),'Örnek - Kayıt'!$B$6:$B$39,$A15,'Örnek - Kayıt'!$J$6:$J$39,"Giriş yok")&gt;0,"?",IF(COUNTIFS('Örnek - Kayıt'!$A$6:$A$39,DATE($B$3,$B$2,AF$6),'Örnek - Kayıt'!$B$6:$B$39,$A15,'Örnek - Kayıt'!$H$6:$H$39,"&gt;-24")&gt;0,"Ç","")))</f>
        <v/>
      </c>
      <c r="AG15" s="22" t="str">
        <f>IF(OR(OR($A15="",AND($B$4&lt;&gt;"",$C15&lt;&gt;$B$4)),AG$6=""),"",IF(COUNTIFS('Örnek - Kayıt'!$A$6:$A$39,DATE($B$3,$B$2,AG$6),'Örnek - Kayıt'!$B$6:$B$39,$A15,'Örnek - Kayıt'!$J$6:$J$39,"Çıkış yok")+COUNTIFS('Örnek - Kayıt'!$A$6:$A$39,DATE($B$3,$B$2,AG$6),'Örnek - Kayıt'!$B$6:$B$39,$A15,'Örnek - Kayıt'!$J$6:$J$39,"Giriş yok")&gt;0,"?",IF(COUNTIFS('Örnek - Kayıt'!$A$6:$A$39,DATE($B$3,$B$2,AG$6),'Örnek - Kayıt'!$B$6:$B$39,$A15,'Örnek - Kayıt'!$H$6:$H$39,"&gt;-24")&gt;0,"Ç","")))</f>
        <v/>
      </c>
      <c r="AH15" s="22" t="str">
        <f>IF(OR(OR($A15="",AND($B$4&lt;&gt;"",$C15&lt;&gt;$B$4)),AH$6=""),"",IF(COUNTIFS('Örnek - Kayıt'!$A$6:$A$39,DATE($B$3,$B$2,AH$6),'Örnek - Kayıt'!$B$6:$B$39,$A15,'Örnek - Kayıt'!$J$6:$J$39,"Çıkış yok")+COUNTIFS('Örnek - Kayıt'!$A$6:$A$39,DATE($B$3,$B$2,AH$6),'Örnek - Kayıt'!$B$6:$B$39,$A15,'Örnek - Kayıt'!$J$6:$J$39,"Giriş yok")&gt;0,"?",IF(COUNTIFS('Örnek - Kayıt'!$A$6:$A$39,DATE($B$3,$B$2,AH$6),'Örnek - Kayıt'!$B$6:$B$39,$A15,'Örnek - Kayıt'!$H$6:$H$39,"&gt;-24")&gt;0,"Ç","")))</f>
        <v/>
      </c>
      <c r="AI15" s="22" t="str">
        <f>IF(OR(OR($A15="",AND($B$4&lt;&gt;"",$C15&lt;&gt;$B$4)),AI$6=""),"",IF(COUNTIFS('Örnek - Kayıt'!$A$6:$A$39,DATE($B$3,$B$2,AI$6),'Örnek - Kayıt'!$B$6:$B$39,$A15,'Örnek - Kayıt'!$J$6:$J$39,"Çıkış yok")+COUNTIFS('Örnek - Kayıt'!$A$6:$A$39,DATE($B$3,$B$2,AI$6),'Örnek - Kayıt'!$B$6:$B$39,$A15,'Örnek - Kayıt'!$J$6:$J$39,"Giriş yok")&gt;0,"?",IF(COUNTIFS('Örnek - Kayıt'!$A$6:$A$39,DATE($B$3,$B$2,AI$6),'Örnek - Kayıt'!$B$6:$B$39,$A15,'Örnek - Kayıt'!$H$6:$H$39,"&gt;-24")&gt;0,"Ç","")))</f>
        <v/>
      </c>
      <c r="AJ15" s="22" t="str">
        <f>IF(OR(OR($A15="",AND($B$4&lt;&gt;"",$C15&lt;&gt;$B$4)),AJ$6=""),"",IF(COUNTIFS('Örnek - Kayıt'!$A$6:$A$39,DATE($B$3,$B$2,AJ$6),'Örnek - Kayıt'!$B$6:$B$39,$A15,'Örnek - Kayıt'!$J$6:$J$39,"Çıkış yok")+COUNTIFS('Örnek - Kayıt'!$A$6:$A$39,DATE($B$3,$B$2,AJ$6),'Örnek - Kayıt'!$B$6:$B$39,$A15,'Örnek - Kayıt'!$J$6:$J$39,"Giriş yok")&gt;0,"?",IF(COUNTIFS('Örnek - Kayıt'!$A$6:$A$39,DATE($B$3,$B$2,AJ$6),'Örnek - Kayıt'!$B$6:$B$39,$A15,'Örnek - Kayıt'!$H$6:$H$39,"&gt;-24")&gt;0,"Ç","")))</f>
        <v/>
      </c>
      <c r="AK15" s="22" t="str">
        <f>IF(OR(OR($A15="",AND($B$4&lt;&gt;"",$C15&lt;&gt;$B$4)),AK$6=""),"",IF(COUNTIFS('Örnek - Kayıt'!$A$6:$A$39,DATE($B$3,$B$2,AK$6),'Örnek - Kayıt'!$B$6:$B$39,$A15,'Örnek - Kayıt'!$J$6:$J$39,"Çıkış yok")+COUNTIFS('Örnek - Kayıt'!$A$6:$A$39,DATE($B$3,$B$2,AK$6),'Örnek - Kayıt'!$B$6:$B$39,$A15,'Örnek - Kayıt'!$J$6:$J$39,"Giriş yok")&gt;0,"?",IF(COUNTIFS('Örnek - Kayıt'!$A$6:$A$39,DATE($B$3,$B$2,AK$6),'Örnek - Kayıt'!$B$6:$B$39,$A15,'Örnek - Kayıt'!$H$6:$H$39,"&gt;-24")&gt;0,"Ç","")))</f>
        <v/>
      </c>
      <c r="AL15" s="22" t="str">
        <f>IF(OR(OR($A15="",AND($B$4&lt;&gt;"",$C15&lt;&gt;$B$4)),AL$6=""),"",IF(COUNTIFS('Örnek - Kayıt'!$A$6:$A$39,DATE($B$3,$B$2,AL$6),'Örnek - Kayıt'!$B$6:$B$39,$A15,'Örnek - Kayıt'!$J$6:$J$39,"Çıkış yok")+COUNTIFS('Örnek - Kayıt'!$A$6:$A$39,DATE($B$3,$B$2,AL$6),'Örnek - Kayıt'!$B$6:$B$39,$A15,'Örnek - Kayıt'!$J$6:$J$39,"Giriş yok")&gt;0,"?",IF(COUNTIFS('Örnek - Kayıt'!$A$6:$A$39,DATE($B$3,$B$2,AL$6),'Örnek - Kayıt'!$B$6:$B$39,$A15,'Örnek - Kayıt'!$H$6:$H$39,"&gt;-24")&gt;0,"Ç","")))</f>
        <v/>
      </c>
      <c r="AM15" s="22" t="str">
        <f>IF(OR(OR($A15="",AND($B$4&lt;&gt;"",$C15&lt;&gt;$B$4)),AM$6=""),"",IF(COUNTIFS('Örnek - Kayıt'!$A$6:$A$39,DATE($B$3,$B$2,AM$6),'Örnek - Kayıt'!$B$6:$B$39,$A15,'Örnek - Kayıt'!$J$6:$J$39,"Çıkış yok")+COUNTIFS('Örnek - Kayıt'!$A$6:$A$39,DATE($B$3,$B$2,AM$6),'Örnek - Kayıt'!$B$6:$B$39,$A15,'Örnek - Kayıt'!$J$6:$J$39,"Giriş yok")&gt;0,"?",IF(COUNTIFS('Örnek - Kayıt'!$A$6:$A$39,DATE($B$3,$B$2,AM$6),'Örnek - Kayıt'!$B$6:$B$39,$A15,'Örnek - Kayıt'!$H$6:$H$39,"&gt;-24")&gt;0,"Ç","")))</f>
        <v/>
      </c>
      <c r="AN15" s="22" t="str">
        <f>IF(OR(OR($A15="",AND($B$4&lt;&gt;"",$C15&lt;&gt;$B$4)),AN$6=""),"",IF(COUNTIFS('Örnek - Kayıt'!$A$6:$A$39,DATE($B$3,$B$2,AN$6),'Örnek - Kayıt'!$B$6:$B$39,$A15,'Örnek - Kayıt'!$J$6:$J$39,"Çıkış yok")+COUNTIFS('Örnek - Kayıt'!$A$6:$A$39,DATE($B$3,$B$2,AN$6),'Örnek - Kayıt'!$B$6:$B$39,$A15,'Örnek - Kayıt'!$J$6:$J$39,"Giriş yok")&gt;0,"?",IF(COUNTIFS('Örnek - Kayıt'!$A$6:$A$39,DATE($B$3,$B$2,AN$6),'Örnek - Kayıt'!$B$6:$B$39,$A15,'Örnek - Kayıt'!$H$6:$H$39,"&gt;-24")&gt;0,"Ç","")))</f>
        <v/>
      </c>
      <c r="AO15" s="22" t="str">
        <f>IF(OR(OR($A15="",AND($B$4&lt;&gt;"",$C15&lt;&gt;$B$4)),AO$6=""),"",IF(COUNTIFS('Örnek - Kayıt'!$A$6:$A$39,DATE($B$3,$B$2,AO$6),'Örnek - Kayıt'!$B$6:$B$39,$A15,'Örnek - Kayıt'!$J$6:$J$39,"Çıkış yok")+COUNTIFS('Örnek - Kayıt'!$A$6:$A$39,DATE($B$3,$B$2,AO$6),'Örnek - Kayıt'!$B$6:$B$39,$A15,'Örnek - Kayıt'!$J$6:$J$39,"Giriş yok")&gt;0,"?",IF(COUNTIFS('Örnek - Kayıt'!$A$6:$A$39,DATE($B$3,$B$2,AO$6),'Örnek - Kayıt'!$B$6:$B$39,$A15,'Örnek - Kayıt'!$H$6:$H$39,"&gt;-24")&gt;0,"Ç","")))</f>
        <v/>
      </c>
      <c r="AP15" s="22" t="str">
        <f>IF(OR(OR($A15="",AND($B$4&lt;&gt;"",$C15&lt;&gt;$B$4)),AP$6=""),"",IF(COUNTIFS('Örnek - Kayıt'!$A$6:$A$39,DATE($B$3,$B$2,AP$6),'Örnek - Kayıt'!$B$6:$B$39,$A15,'Örnek - Kayıt'!$J$6:$J$39,"Çıkış yok")+COUNTIFS('Örnek - Kayıt'!$A$6:$A$39,DATE($B$3,$B$2,AP$6),'Örnek - Kayıt'!$B$6:$B$39,$A15,'Örnek - Kayıt'!$J$6:$J$39,"Giriş yok")&gt;0,"?",IF(COUNTIFS('Örnek - Kayıt'!$A$6:$A$39,DATE($B$3,$B$2,AP$6),'Örnek - Kayıt'!$B$6:$B$39,$A15,'Örnek - Kayıt'!$H$6:$H$39,"&gt;-24")&gt;0,"Ç","")))</f>
        <v/>
      </c>
    </row>
    <row r="16" spans="1:42" ht="18" customHeight="1" x14ac:dyDescent="0.2">
      <c r="A16" s="28"/>
      <c r="B16" s="12"/>
      <c r="C16" s="12"/>
      <c r="D16" s="29" t="str">
        <f t="shared" si="1"/>
        <v/>
      </c>
      <c r="E16" s="30" t="str">
        <f>IF(OR($A16="",AND($B$4&lt;&gt;"",$C16&lt;&gt;$B$4)),"",SUMIFS('Örnek - Kayıt'!$H$6:$H$39,'Örnek - Kayıt'!$A$6:$A$39,"&gt;="&amp;DATE($B$3,$B$2,1),'Örnek - Kayıt'!$A$6:$A$39,"&lt;"&amp;DATE($B$3,$B$2+1,1),'Örnek - Kayıt'!$B$6:$B$39,$A16))</f>
        <v/>
      </c>
      <c r="F16" s="31" t="str">
        <f t="shared" si="2"/>
        <v/>
      </c>
      <c r="G16" s="22" t="str">
        <f>IF(OR($A16="",AND($B$4&lt;&gt;"",$C16&lt;&gt;$B$4)),"",COUNTIFS('Örnek - Kayıt'!$A$6:$A$39,"&gt;="&amp;DATE($B$3,$B$2,1),'Örnek - Kayıt'!$A$6:$A$39,"&lt;"&amp;DATE($B$3,$B$2+1,1),'Örnek - Kayıt'!$B$6:$B$39,$A16,'Örnek - Kayıt'!$I$6:$I$39,"&gt;0"))</f>
        <v/>
      </c>
      <c r="H16" s="22" t="str">
        <f>IF(OR($A16="",AND($B$4&lt;&gt;"",$C16&lt;&gt;$B$4)),"",SUMIFS('Örnek - Kayıt'!$I$6:$I$39,'Örnek - Kayıt'!$A$6:$A$39,"&gt;="&amp;DATE($B$3,$B$2,1),'Örnek - Kayıt'!$A$6:$A$39,"&lt;"&amp;DATE($B$3,$B$2+1,1),'Örnek - Kayıt'!$B$6:$B$39,$A16))</f>
        <v/>
      </c>
      <c r="I16" s="22" t="str">
        <f t="shared" si="3"/>
        <v/>
      </c>
      <c r="J16" s="22" t="str">
        <f>IF(OR($A16="",AND($B$4&lt;&gt;"",$C16&lt;&gt;$B$4)),"",COUNTIFS('Örnek - Kayıt'!$A$6:$A$39,"&gt;="&amp;DATE($B$3,$B$2,1),'Örnek - Kayıt'!$A$6:$A$39,"&lt;"&amp;DATE($B$3,$B$2+1,1),'Örnek - Kayıt'!$B$6:$B$39,$A16,'Örnek - Kayıt'!$H$6:$H$39,"&gt;"&amp;$H$3))</f>
        <v/>
      </c>
      <c r="L16" s="22" t="str">
        <f>IF(OR(OR($A16="",AND($B$4&lt;&gt;"",$C16&lt;&gt;$B$4)),L$6=""),"",IF(COUNTIFS('Örnek - Kayıt'!$A$6:$A$39,DATE($B$3,$B$2,L$6),'Örnek - Kayıt'!$B$6:$B$39,$A16,'Örnek - Kayıt'!$J$6:$J$39,"Çıkış yok")+COUNTIFS('Örnek - Kayıt'!$A$6:$A$39,DATE($B$3,$B$2,L$6),'Örnek - Kayıt'!$B$6:$B$39,$A16,'Örnek - Kayıt'!$J$6:$J$39,"Giriş yok")&gt;0,"?",IF(COUNTIFS('Örnek - Kayıt'!$A$6:$A$39,DATE($B$3,$B$2,L$6),'Örnek - Kayıt'!$B$6:$B$39,$A16,'Örnek - Kayıt'!$H$6:$H$39,"&gt;-24")&gt;0,"Ç","")))</f>
        <v/>
      </c>
      <c r="M16" s="22" t="str">
        <f>IF(OR(OR($A16="",AND($B$4&lt;&gt;"",$C16&lt;&gt;$B$4)),M$6=""),"",IF(COUNTIFS('Örnek - Kayıt'!$A$6:$A$39,DATE($B$3,$B$2,M$6),'Örnek - Kayıt'!$B$6:$B$39,$A16,'Örnek - Kayıt'!$J$6:$J$39,"Çıkış yok")+COUNTIFS('Örnek - Kayıt'!$A$6:$A$39,DATE($B$3,$B$2,M$6),'Örnek - Kayıt'!$B$6:$B$39,$A16,'Örnek - Kayıt'!$J$6:$J$39,"Giriş yok")&gt;0,"?",IF(COUNTIFS('Örnek - Kayıt'!$A$6:$A$39,DATE($B$3,$B$2,M$6),'Örnek - Kayıt'!$B$6:$B$39,$A16,'Örnek - Kayıt'!$H$6:$H$39,"&gt;-24")&gt;0,"Ç","")))</f>
        <v/>
      </c>
      <c r="N16" s="22" t="str">
        <f>IF(OR(OR($A16="",AND($B$4&lt;&gt;"",$C16&lt;&gt;$B$4)),N$6=""),"",IF(COUNTIFS('Örnek - Kayıt'!$A$6:$A$39,DATE($B$3,$B$2,N$6),'Örnek - Kayıt'!$B$6:$B$39,$A16,'Örnek - Kayıt'!$J$6:$J$39,"Çıkış yok")+COUNTIFS('Örnek - Kayıt'!$A$6:$A$39,DATE($B$3,$B$2,N$6),'Örnek - Kayıt'!$B$6:$B$39,$A16,'Örnek - Kayıt'!$J$6:$J$39,"Giriş yok")&gt;0,"?",IF(COUNTIFS('Örnek - Kayıt'!$A$6:$A$39,DATE($B$3,$B$2,N$6),'Örnek - Kayıt'!$B$6:$B$39,$A16,'Örnek - Kayıt'!$H$6:$H$39,"&gt;-24")&gt;0,"Ç","")))</f>
        <v/>
      </c>
      <c r="O16" s="22" t="str">
        <f>IF(OR(OR($A16="",AND($B$4&lt;&gt;"",$C16&lt;&gt;$B$4)),O$6=""),"",IF(COUNTIFS('Örnek - Kayıt'!$A$6:$A$39,DATE($B$3,$B$2,O$6),'Örnek - Kayıt'!$B$6:$B$39,$A16,'Örnek - Kayıt'!$J$6:$J$39,"Çıkış yok")+COUNTIFS('Örnek - Kayıt'!$A$6:$A$39,DATE($B$3,$B$2,O$6),'Örnek - Kayıt'!$B$6:$B$39,$A16,'Örnek - Kayıt'!$J$6:$J$39,"Giriş yok")&gt;0,"?",IF(COUNTIFS('Örnek - Kayıt'!$A$6:$A$39,DATE($B$3,$B$2,O$6),'Örnek - Kayıt'!$B$6:$B$39,$A16,'Örnek - Kayıt'!$H$6:$H$39,"&gt;-24")&gt;0,"Ç","")))</f>
        <v/>
      </c>
      <c r="P16" s="22" t="str">
        <f>IF(OR(OR($A16="",AND($B$4&lt;&gt;"",$C16&lt;&gt;$B$4)),P$6=""),"",IF(COUNTIFS('Örnek - Kayıt'!$A$6:$A$39,DATE($B$3,$B$2,P$6),'Örnek - Kayıt'!$B$6:$B$39,$A16,'Örnek - Kayıt'!$J$6:$J$39,"Çıkış yok")+COUNTIFS('Örnek - Kayıt'!$A$6:$A$39,DATE($B$3,$B$2,P$6),'Örnek - Kayıt'!$B$6:$B$39,$A16,'Örnek - Kayıt'!$J$6:$J$39,"Giriş yok")&gt;0,"?",IF(COUNTIFS('Örnek - Kayıt'!$A$6:$A$39,DATE($B$3,$B$2,P$6),'Örnek - Kayıt'!$B$6:$B$39,$A16,'Örnek - Kayıt'!$H$6:$H$39,"&gt;-24")&gt;0,"Ç","")))</f>
        <v/>
      </c>
      <c r="Q16" s="22" t="str">
        <f>IF(OR(OR($A16="",AND($B$4&lt;&gt;"",$C16&lt;&gt;$B$4)),Q$6=""),"",IF(COUNTIFS('Örnek - Kayıt'!$A$6:$A$39,DATE($B$3,$B$2,Q$6),'Örnek - Kayıt'!$B$6:$B$39,$A16,'Örnek - Kayıt'!$J$6:$J$39,"Çıkış yok")+COUNTIFS('Örnek - Kayıt'!$A$6:$A$39,DATE($B$3,$B$2,Q$6),'Örnek - Kayıt'!$B$6:$B$39,$A16,'Örnek - Kayıt'!$J$6:$J$39,"Giriş yok")&gt;0,"?",IF(COUNTIFS('Örnek - Kayıt'!$A$6:$A$39,DATE($B$3,$B$2,Q$6),'Örnek - Kayıt'!$B$6:$B$39,$A16,'Örnek - Kayıt'!$H$6:$H$39,"&gt;-24")&gt;0,"Ç","")))</f>
        <v/>
      </c>
      <c r="R16" s="22" t="str">
        <f>IF(OR(OR($A16="",AND($B$4&lt;&gt;"",$C16&lt;&gt;$B$4)),R$6=""),"",IF(COUNTIFS('Örnek - Kayıt'!$A$6:$A$39,DATE($B$3,$B$2,R$6),'Örnek - Kayıt'!$B$6:$B$39,$A16,'Örnek - Kayıt'!$J$6:$J$39,"Çıkış yok")+COUNTIFS('Örnek - Kayıt'!$A$6:$A$39,DATE($B$3,$B$2,R$6),'Örnek - Kayıt'!$B$6:$B$39,$A16,'Örnek - Kayıt'!$J$6:$J$39,"Giriş yok")&gt;0,"?",IF(COUNTIFS('Örnek - Kayıt'!$A$6:$A$39,DATE($B$3,$B$2,R$6),'Örnek - Kayıt'!$B$6:$B$39,$A16,'Örnek - Kayıt'!$H$6:$H$39,"&gt;-24")&gt;0,"Ç","")))</f>
        <v/>
      </c>
      <c r="S16" s="22" t="str">
        <f>IF(OR(OR($A16="",AND($B$4&lt;&gt;"",$C16&lt;&gt;$B$4)),S$6=""),"",IF(COUNTIFS('Örnek - Kayıt'!$A$6:$A$39,DATE($B$3,$B$2,S$6),'Örnek - Kayıt'!$B$6:$B$39,$A16,'Örnek - Kayıt'!$J$6:$J$39,"Çıkış yok")+COUNTIFS('Örnek - Kayıt'!$A$6:$A$39,DATE($B$3,$B$2,S$6),'Örnek - Kayıt'!$B$6:$B$39,$A16,'Örnek - Kayıt'!$J$6:$J$39,"Giriş yok")&gt;0,"?",IF(COUNTIFS('Örnek - Kayıt'!$A$6:$A$39,DATE($B$3,$B$2,S$6),'Örnek - Kayıt'!$B$6:$B$39,$A16,'Örnek - Kayıt'!$H$6:$H$39,"&gt;-24")&gt;0,"Ç","")))</f>
        <v/>
      </c>
      <c r="T16" s="22" t="str">
        <f>IF(OR(OR($A16="",AND($B$4&lt;&gt;"",$C16&lt;&gt;$B$4)),T$6=""),"",IF(COUNTIFS('Örnek - Kayıt'!$A$6:$A$39,DATE($B$3,$B$2,T$6),'Örnek - Kayıt'!$B$6:$B$39,$A16,'Örnek - Kayıt'!$J$6:$J$39,"Çıkış yok")+COUNTIFS('Örnek - Kayıt'!$A$6:$A$39,DATE($B$3,$B$2,T$6),'Örnek - Kayıt'!$B$6:$B$39,$A16,'Örnek - Kayıt'!$J$6:$J$39,"Giriş yok")&gt;0,"?",IF(COUNTIFS('Örnek - Kayıt'!$A$6:$A$39,DATE($B$3,$B$2,T$6),'Örnek - Kayıt'!$B$6:$B$39,$A16,'Örnek - Kayıt'!$H$6:$H$39,"&gt;-24")&gt;0,"Ç","")))</f>
        <v/>
      </c>
      <c r="U16" s="22" t="str">
        <f>IF(OR(OR($A16="",AND($B$4&lt;&gt;"",$C16&lt;&gt;$B$4)),U$6=""),"",IF(COUNTIFS('Örnek - Kayıt'!$A$6:$A$39,DATE($B$3,$B$2,U$6),'Örnek - Kayıt'!$B$6:$B$39,$A16,'Örnek - Kayıt'!$J$6:$J$39,"Çıkış yok")+COUNTIFS('Örnek - Kayıt'!$A$6:$A$39,DATE($B$3,$B$2,U$6),'Örnek - Kayıt'!$B$6:$B$39,$A16,'Örnek - Kayıt'!$J$6:$J$39,"Giriş yok")&gt;0,"?",IF(COUNTIFS('Örnek - Kayıt'!$A$6:$A$39,DATE($B$3,$B$2,U$6),'Örnek - Kayıt'!$B$6:$B$39,$A16,'Örnek - Kayıt'!$H$6:$H$39,"&gt;-24")&gt;0,"Ç","")))</f>
        <v/>
      </c>
      <c r="V16" s="22" t="str">
        <f>IF(OR(OR($A16="",AND($B$4&lt;&gt;"",$C16&lt;&gt;$B$4)),V$6=""),"",IF(COUNTIFS('Örnek - Kayıt'!$A$6:$A$39,DATE($B$3,$B$2,V$6),'Örnek - Kayıt'!$B$6:$B$39,$A16,'Örnek - Kayıt'!$J$6:$J$39,"Çıkış yok")+COUNTIFS('Örnek - Kayıt'!$A$6:$A$39,DATE($B$3,$B$2,V$6),'Örnek - Kayıt'!$B$6:$B$39,$A16,'Örnek - Kayıt'!$J$6:$J$39,"Giriş yok")&gt;0,"?",IF(COUNTIFS('Örnek - Kayıt'!$A$6:$A$39,DATE($B$3,$B$2,V$6),'Örnek - Kayıt'!$B$6:$B$39,$A16,'Örnek - Kayıt'!$H$6:$H$39,"&gt;-24")&gt;0,"Ç","")))</f>
        <v/>
      </c>
      <c r="W16" s="22" t="str">
        <f>IF(OR(OR($A16="",AND($B$4&lt;&gt;"",$C16&lt;&gt;$B$4)),W$6=""),"",IF(COUNTIFS('Örnek - Kayıt'!$A$6:$A$39,DATE($B$3,$B$2,W$6),'Örnek - Kayıt'!$B$6:$B$39,$A16,'Örnek - Kayıt'!$J$6:$J$39,"Çıkış yok")+COUNTIFS('Örnek - Kayıt'!$A$6:$A$39,DATE($B$3,$B$2,W$6),'Örnek - Kayıt'!$B$6:$B$39,$A16,'Örnek - Kayıt'!$J$6:$J$39,"Giriş yok")&gt;0,"?",IF(COUNTIFS('Örnek - Kayıt'!$A$6:$A$39,DATE($B$3,$B$2,W$6),'Örnek - Kayıt'!$B$6:$B$39,$A16,'Örnek - Kayıt'!$H$6:$H$39,"&gt;-24")&gt;0,"Ç","")))</f>
        <v/>
      </c>
      <c r="X16" s="22" t="str">
        <f>IF(OR(OR($A16="",AND($B$4&lt;&gt;"",$C16&lt;&gt;$B$4)),X$6=""),"",IF(COUNTIFS('Örnek - Kayıt'!$A$6:$A$39,DATE($B$3,$B$2,X$6),'Örnek - Kayıt'!$B$6:$B$39,$A16,'Örnek - Kayıt'!$J$6:$J$39,"Çıkış yok")+COUNTIFS('Örnek - Kayıt'!$A$6:$A$39,DATE($B$3,$B$2,X$6),'Örnek - Kayıt'!$B$6:$B$39,$A16,'Örnek - Kayıt'!$J$6:$J$39,"Giriş yok")&gt;0,"?",IF(COUNTIFS('Örnek - Kayıt'!$A$6:$A$39,DATE($B$3,$B$2,X$6),'Örnek - Kayıt'!$B$6:$B$39,$A16,'Örnek - Kayıt'!$H$6:$H$39,"&gt;-24")&gt;0,"Ç","")))</f>
        <v/>
      </c>
      <c r="Y16" s="22" t="str">
        <f>IF(OR(OR($A16="",AND($B$4&lt;&gt;"",$C16&lt;&gt;$B$4)),Y$6=""),"",IF(COUNTIFS('Örnek - Kayıt'!$A$6:$A$39,DATE($B$3,$B$2,Y$6),'Örnek - Kayıt'!$B$6:$B$39,$A16,'Örnek - Kayıt'!$J$6:$J$39,"Çıkış yok")+COUNTIFS('Örnek - Kayıt'!$A$6:$A$39,DATE($B$3,$B$2,Y$6),'Örnek - Kayıt'!$B$6:$B$39,$A16,'Örnek - Kayıt'!$J$6:$J$39,"Giriş yok")&gt;0,"?",IF(COUNTIFS('Örnek - Kayıt'!$A$6:$A$39,DATE($B$3,$B$2,Y$6),'Örnek - Kayıt'!$B$6:$B$39,$A16,'Örnek - Kayıt'!$H$6:$H$39,"&gt;-24")&gt;0,"Ç","")))</f>
        <v/>
      </c>
      <c r="Z16" s="22" t="str">
        <f>IF(OR(OR($A16="",AND($B$4&lt;&gt;"",$C16&lt;&gt;$B$4)),Z$6=""),"",IF(COUNTIFS('Örnek - Kayıt'!$A$6:$A$39,DATE($B$3,$B$2,Z$6),'Örnek - Kayıt'!$B$6:$B$39,$A16,'Örnek - Kayıt'!$J$6:$J$39,"Çıkış yok")+COUNTIFS('Örnek - Kayıt'!$A$6:$A$39,DATE($B$3,$B$2,Z$6),'Örnek - Kayıt'!$B$6:$B$39,$A16,'Örnek - Kayıt'!$J$6:$J$39,"Giriş yok")&gt;0,"?",IF(COUNTIFS('Örnek - Kayıt'!$A$6:$A$39,DATE($B$3,$B$2,Z$6),'Örnek - Kayıt'!$B$6:$B$39,$A16,'Örnek - Kayıt'!$H$6:$H$39,"&gt;-24")&gt;0,"Ç","")))</f>
        <v/>
      </c>
      <c r="AA16" s="22" t="str">
        <f>IF(OR(OR($A16="",AND($B$4&lt;&gt;"",$C16&lt;&gt;$B$4)),AA$6=""),"",IF(COUNTIFS('Örnek - Kayıt'!$A$6:$A$39,DATE($B$3,$B$2,AA$6),'Örnek - Kayıt'!$B$6:$B$39,$A16,'Örnek - Kayıt'!$J$6:$J$39,"Çıkış yok")+COUNTIFS('Örnek - Kayıt'!$A$6:$A$39,DATE($B$3,$B$2,AA$6),'Örnek - Kayıt'!$B$6:$B$39,$A16,'Örnek - Kayıt'!$J$6:$J$39,"Giriş yok")&gt;0,"?",IF(COUNTIFS('Örnek - Kayıt'!$A$6:$A$39,DATE($B$3,$B$2,AA$6),'Örnek - Kayıt'!$B$6:$B$39,$A16,'Örnek - Kayıt'!$H$6:$H$39,"&gt;-24")&gt;0,"Ç","")))</f>
        <v/>
      </c>
      <c r="AB16" s="22" t="str">
        <f>IF(OR(OR($A16="",AND($B$4&lt;&gt;"",$C16&lt;&gt;$B$4)),AB$6=""),"",IF(COUNTIFS('Örnek - Kayıt'!$A$6:$A$39,DATE($B$3,$B$2,AB$6),'Örnek - Kayıt'!$B$6:$B$39,$A16,'Örnek - Kayıt'!$J$6:$J$39,"Çıkış yok")+COUNTIFS('Örnek - Kayıt'!$A$6:$A$39,DATE($B$3,$B$2,AB$6),'Örnek - Kayıt'!$B$6:$B$39,$A16,'Örnek - Kayıt'!$J$6:$J$39,"Giriş yok")&gt;0,"?",IF(COUNTIFS('Örnek - Kayıt'!$A$6:$A$39,DATE($B$3,$B$2,AB$6),'Örnek - Kayıt'!$B$6:$B$39,$A16,'Örnek - Kayıt'!$H$6:$H$39,"&gt;-24")&gt;0,"Ç","")))</f>
        <v/>
      </c>
      <c r="AC16" s="22" t="str">
        <f>IF(OR(OR($A16="",AND($B$4&lt;&gt;"",$C16&lt;&gt;$B$4)),AC$6=""),"",IF(COUNTIFS('Örnek - Kayıt'!$A$6:$A$39,DATE($B$3,$B$2,AC$6),'Örnek - Kayıt'!$B$6:$B$39,$A16,'Örnek - Kayıt'!$J$6:$J$39,"Çıkış yok")+COUNTIFS('Örnek - Kayıt'!$A$6:$A$39,DATE($B$3,$B$2,AC$6),'Örnek - Kayıt'!$B$6:$B$39,$A16,'Örnek - Kayıt'!$J$6:$J$39,"Giriş yok")&gt;0,"?",IF(COUNTIFS('Örnek - Kayıt'!$A$6:$A$39,DATE($B$3,$B$2,AC$6),'Örnek - Kayıt'!$B$6:$B$39,$A16,'Örnek - Kayıt'!$H$6:$H$39,"&gt;-24")&gt;0,"Ç","")))</f>
        <v/>
      </c>
      <c r="AD16" s="22" t="str">
        <f>IF(OR(OR($A16="",AND($B$4&lt;&gt;"",$C16&lt;&gt;$B$4)),AD$6=""),"",IF(COUNTIFS('Örnek - Kayıt'!$A$6:$A$39,DATE($B$3,$B$2,AD$6),'Örnek - Kayıt'!$B$6:$B$39,$A16,'Örnek - Kayıt'!$J$6:$J$39,"Çıkış yok")+COUNTIFS('Örnek - Kayıt'!$A$6:$A$39,DATE($B$3,$B$2,AD$6),'Örnek - Kayıt'!$B$6:$B$39,$A16,'Örnek - Kayıt'!$J$6:$J$39,"Giriş yok")&gt;0,"?",IF(COUNTIFS('Örnek - Kayıt'!$A$6:$A$39,DATE($B$3,$B$2,AD$6),'Örnek - Kayıt'!$B$6:$B$39,$A16,'Örnek - Kayıt'!$H$6:$H$39,"&gt;-24")&gt;0,"Ç","")))</f>
        <v/>
      </c>
      <c r="AE16" s="22" t="str">
        <f>IF(OR(OR($A16="",AND($B$4&lt;&gt;"",$C16&lt;&gt;$B$4)),AE$6=""),"",IF(COUNTIFS('Örnek - Kayıt'!$A$6:$A$39,DATE($B$3,$B$2,AE$6),'Örnek - Kayıt'!$B$6:$B$39,$A16,'Örnek - Kayıt'!$J$6:$J$39,"Çıkış yok")+COUNTIFS('Örnek - Kayıt'!$A$6:$A$39,DATE($B$3,$B$2,AE$6),'Örnek - Kayıt'!$B$6:$B$39,$A16,'Örnek - Kayıt'!$J$6:$J$39,"Giriş yok")&gt;0,"?",IF(COUNTIFS('Örnek - Kayıt'!$A$6:$A$39,DATE($B$3,$B$2,AE$6),'Örnek - Kayıt'!$B$6:$B$39,$A16,'Örnek - Kayıt'!$H$6:$H$39,"&gt;-24")&gt;0,"Ç","")))</f>
        <v/>
      </c>
      <c r="AF16" s="22" t="str">
        <f>IF(OR(OR($A16="",AND($B$4&lt;&gt;"",$C16&lt;&gt;$B$4)),AF$6=""),"",IF(COUNTIFS('Örnek - Kayıt'!$A$6:$A$39,DATE($B$3,$B$2,AF$6),'Örnek - Kayıt'!$B$6:$B$39,$A16,'Örnek - Kayıt'!$J$6:$J$39,"Çıkış yok")+COUNTIFS('Örnek - Kayıt'!$A$6:$A$39,DATE($B$3,$B$2,AF$6),'Örnek - Kayıt'!$B$6:$B$39,$A16,'Örnek - Kayıt'!$J$6:$J$39,"Giriş yok")&gt;0,"?",IF(COUNTIFS('Örnek - Kayıt'!$A$6:$A$39,DATE($B$3,$B$2,AF$6),'Örnek - Kayıt'!$B$6:$B$39,$A16,'Örnek - Kayıt'!$H$6:$H$39,"&gt;-24")&gt;0,"Ç","")))</f>
        <v/>
      </c>
      <c r="AG16" s="22" t="str">
        <f>IF(OR(OR($A16="",AND($B$4&lt;&gt;"",$C16&lt;&gt;$B$4)),AG$6=""),"",IF(COUNTIFS('Örnek - Kayıt'!$A$6:$A$39,DATE($B$3,$B$2,AG$6),'Örnek - Kayıt'!$B$6:$B$39,$A16,'Örnek - Kayıt'!$J$6:$J$39,"Çıkış yok")+COUNTIFS('Örnek - Kayıt'!$A$6:$A$39,DATE($B$3,$B$2,AG$6),'Örnek - Kayıt'!$B$6:$B$39,$A16,'Örnek - Kayıt'!$J$6:$J$39,"Giriş yok")&gt;0,"?",IF(COUNTIFS('Örnek - Kayıt'!$A$6:$A$39,DATE($B$3,$B$2,AG$6),'Örnek - Kayıt'!$B$6:$B$39,$A16,'Örnek - Kayıt'!$H$6:$H$39,"&gt;-24")&gt;0,"Ç","")))</f>
        <v/>
      </c>
      <c r="AH16" s="22" t="str">
        <f>IF(OR(OR($A16="",AND($B$4&lt;&gt;"",$C16&lt;&gt;$B$4)),AH$6=""),"",IF(COUNTIFS('Örnek - Kayıt'!$A$6:$A$39,DATE($B$3,$B$2,AH$6),'Örnek - Kayıt'!$B$6:$B$39,$A16,'Örnek - Kayıt'!$J$6:$J$39,"Çıkış yok")+COUNTIFS('Örnek - Kayıt'!$A$6:$A$39,DATE($B$3,$B$2,AH$6),'Örnek - Kayıt'!$B$6:$B$39,$A16,'Örnek - Kayıt'!$J$6:$J$39,"Giriş yok")&gt;0,"?",IF(COUNTIFS('Örnek - Kayıt'!$A$6:$A$39,DATE($B$3,$B$2,AH$6),'Örnek - Kayıt'!$B$6:$B$39,$A16,'Örnek - Kayıt'!$H$6:$H$39,"&gt;-24")&gt;0,"Ç","")))</f>
        <v/>
      </c>
      <c r="AI16" s="22" t="str">
        <f>IF(OR(OR($A16="",AND($B$4&lt;&gt;"",$C16&lt;&gt;$B$4)),AI$6=""),"",IF(COUNTIFS('Örnek - Kayıt'!$A$6:$A$39,DATE($B$3,$B$2,AI$6),'Örnek - Kayıt'!$B$6:$B$39,$A16,'Örnek - Kayıt'!$J$6:$J$39,"Çıkış yok")+COUNTIFS('Örnek - Kayıt'!$A$6:$A$39,DATE($B$3,$B$2,AI$6),'Örnek - Kayıt'!$B$6:$B$39,$A16,'Örnek - Kayıt'!$J$6:$J$39,"Giriş yok")&gt;0,"?",IF(COUNTIFS('Örnek - Kayıt'!$A$6:$A$39,DATE($B$3,$B$2,AI$6),'Örnek - Kayıt'!$B$6:$B$39,$A16,'Örnek - Kayıt'!$H$6:$H$39,"&gt;-24")&gt;0,"Ç","")))</f>
        <v/>
      </c>
      <c r="AJ16" s="22" t="str">
        <f>IF(OR(OR($A16="",AND($B$4&lt;&gt;"",$C16&lt;&gt;$B$4)),AJ$6=""),"",IF(COUNTIFS('Örnek - Kayıt'!$A$6:$A$39,DATE($B$3,$B$2,AJ$6),'Örnek - Kayıt'!$B$6:$B$39,$A16,'Örnek - Kayıt'!$J$6:$J$39,"Çıkış yok")+COUNTIFS('Örnek - Kayıt'!$A$6:$A$39,DATE($B$3,$B$2,AJ$6),'Örnek - Kayıt'!$B$6:$B$39,$A16,'Örnek - Kayıt'!$J$6:$J$39,"Giriş yok")&gt;0,"?",IF(COUNTIFS('Örnek - Kayıt'!$A$6:$A$39,DATE($B$3,$B$2,AJ$6),'Örnek - Kayıt'!$B$6:$B$39,$A16,'Örnek - Kayıt'!$H$6:$H$39,"&gt;-24")&gt;0,"Ç","")))</f>
        <v/>
      </c>
      <c r="AK16" s="22" t="str">
        <f>IF(OR(OR($A16="",AND($B$4&lt;&gt;"",$C16&lt;&gt;$B$4)),AK$6=""),"",IF(COUNTIFS('Örnek - Kayıt'!$A$6:$A$39,DATE($B$3,$B$2,AK$6),'Örnek - Kayıt'!$B$6:$B$39,$A16,'Örnek - Kayıt'!$J$6:$J$39,"Çıkış yok")+COUNTIFS('Örnek - Kayıt'!$A$6:$A$39,DATE($B$3,$B$2,AK$6),'Örnek - Kayıt'!$B$6:$B$39,$A16,'Örnek - Kayıt'!$J$6:$J$39,"Giriş yok")&gt;0,"?",IF(COUNTIFS('Örnek - Kayıt'!$A$6:$A$39,DATE($B$3,$B$2,AK$6),'Örnek - Kayıt'!$B$6:$B$39,$A16,'Örnek - Kayıt'!$H$6:$H$39,"&gt;-24")&gt;0,"Ç","")))</f>
        <v/>
      </c>
      <c r="AL16" s="22" t="str">
        <f>IF(OR(OR($A16="",AND($B$4&lt;&gt;"",$C16&lt;&gt;$B$4)),AL$6=""),"",IF(COUNTIFS('Örnek - Kayıt'!$A$6:$A$39,DATE($B$3,$B$2,AL$6),'Örnek - Kayıt'!$B$6:$B$39,$A16,'Örnek - Kayıt'!$J$6:$J$39,"Çıkış yok")+COUNTIFS('Örnek - Kayıt'!$A$6:$A$39,DATE($B$3,$B$2,AL$6),'Örnek - Kayıt'!$B$6:$B$39,$A16,'Örnek - Kayıt'!$J$6:$J$39,"Giriş yok")&gt;0,"?",IF(COUNTIFS('Örnek - Kayıt'!$A$6:$A$39,DATE($B$3,$B$2,AL$6),'Örnek - Kayıt'!$B$6:$B$39,$A16,'Örnek - Kayıt'!$H$6:$H$39,"&gt;-24")&gt;0,"Ç","")))</f>
        <v/>
      </c>
      <c r="AM16" s="22" t="str">
        <f>IF(OR(OR($A16="",AND($B$4&lt;&gt;"",$C16&lt;&gt;$B$4)),AM$6=""),"",IF(COUNTIFS('Örnek - Kayıt'!$A$6:$A$39,DATE($B$3,$B$2,AM$6),'Örnek - Kayıt'!$B$6:$B$39,$A16,'Örnek - Kayıt'!$J$6:$J$39,"Çıkış yok")+COUNTIFS('Örnek - Kayıt'!$A$6:$A$39,DATE($B$3,$B$2,AM$6),'Örnek - Kayıt'!$B$6:$B$39,$A16,'Örnek - Kayıt'!$J$6:$J$39,"Giriş yok")&gt;0,"?",IF(COUNTIFS('Örnek - Kayıt'!$A$6:$A$39,DATE($B$3,$B$2,AM$6),'Örnek - Kayıt'!$B$6:$B$39,$A16,'Örnek - Kayıt'!$H$6:$H$39,"&gt;-24")&gt;0,"Ç","")))</f>
        <v/>
      </c>
      <c r="AN16" s="22" t="str">
        <f>IF(OR(OR($A16="",AND($B$4&lt;&gt;"",$C16&lt;&gt;$B$4)),AN$6=""),"",IF(COUNTIFS('Örnek - Kayıt'!$A$6:$A$39,DATE($B$3,$B$2,AN$6),'Örnek - Kayıt'!$B$6:$B$39,$A16,'Örnek - Kayıt'!$J$6:$J$39,"Çıkış yok")+COUNTIFS('Örnek - Kayıt'!$A$6:$A$39,DATE($B$3,$B$2,AN$6),'Örnek - Kayıt'!$B$6:$B$39,$A16,'Örnek - Kayıt'!$J$6:$J$39,"Giriş yok")&gt;0,"?",IF(COUNTIFS('Örnek - Kayıt'!$A$6:$A$39,DATE($B$3,$B$2,AN$6),'Örnek - Kayıt'!$B$6:$B$39,$A16,'Örnek - Kayıt'!$H$6:$H$39,"&gt;-24")&gt;0,"Ç","")))</f>
        <v/>
      </c>
      <c r="AO16" s="22" t="str">
        <f>IF(OR(OR($A16="",AND($B$4&lt;&gt;"",$C16&lt;&gt;$B$4)),AO$6=""),"",IF(COUNTIFS('Örnek - Kayıt'!$A$6:$A$39,DATE($B$3,$B$2,AO$6),'Örnek - Kayıt'!$B$6:$B$39,$A16,'Örnek - Kayıt'!$J$6:$J$39,"Çıkış yok")+COUNTIFS('Örnek - Kayıt'!$A$6:$A$39,DATE($B$3,$B$2,AO$6),'Örnek - Kayıt'!$B$6:$B$39,$A16,'Örnek - Kayıt'!$J$6:$J$39,"Giriş yok")&gt;0,"?",IF(COUNTIFS('Örnek - Kayıt'!$A$6:$A$39,DATE($B$3,$B$2,AO$6),'Örnek - Kayıt'!$B$6:$B$39,$A16,'Örnek - Kayıt'!$H$6:$H$39,"&gt;-24")&gt;0,"Ç","")))</f>
        <v/>
      </c>
      <c r="AP16" s="22" t="str">
        <f>IF(OR(OR($A16="",AND($B$4&lt;&gt;"",$C16&lt;&gt;$B$4)),AP$6=""),"",IF(COUNTIFS('Örnek - Kayıt'!$A$6:$A$39,DATE($B$3,$B$2,AP$6),'Örnek - Kayıt'!$B$6:$B$39,$A16,'Örnek - Kayıt'!$J$6:$J$39,"Çıkış yok")+COUNTIFS('Örnek - Kayıt'!$A$6:$A$39,DATE($B$3,$B$2,AP$6),'Örnek - Kayıt'!$B$6:$B$39,$A16,'Örnek - Kayıt'!$J$6:$J$39,"Giriş yok")&gt;0,"?",IF(COUNTIFS('Örnek - Kayıt'!$A$6:$A$39,DATE($B$3,$B$2,AP$6),'Örnek - Kayıt'!$B$6:$B$39,$A16,'Örnek - Kayıt'!$H$6:$H$39,"&gt;-24")&gt;0,"Ç","")))</f>
        <v/>
      </c>
    </row>
    <row r="17" spans="1:42" ht="18" customHeight="1" x14ac:dyDescent="0.2">
      <c r="A17" s="28"/>
      <c r="B17" s="12"/>
      <c r="C17" s="12"/>
      <c r="D17" s="29" t="str">
        <f t="shared" si="1"/>
        <v/>
      </c>
      <c r="E17" s="30" t="str">
        <f>IF(OR($A17="",AND($B$4&lt;&gt;"",$C17&lt;&gt;$B$4)),"",SUMIFS('Örnek - Kayıt'!$H$6:$H$39,'Örnek - Kayıt'!$A$6:$A$39,"&gt;="&amp;DATE($B$3,$B$2,1),'Örnek - Kayıt'!$A$6:$A$39,"&lt;"&amp;DATE($B$3,$B$2+1,1),'Örnek - Kayıt'!$B$6:$B$39,$A17))</f>
        <v/>
      </c>
      <c r="F17" s="31" t="str">
        <f t="shared" si="2"/>
        <v/>
      </c>
      <c r="G17" s="22" t="str">
        <f>IF(OR($A17="",AND($B$4&lt;&gt;"",$C17&lt;&gt;$B$4)),"",COUNTIFS('Örnek - Kayıt'!$A$6:$A$39,"&gt;="&amp;DATE($B$3,$B$2,1),'Örnek - Kayıt'!$A$6:$A$39,"&lt;"&amp;DATE($B$3,$B$2+1,1),'Örnek - Kayıt'!$B$6:$B$39,$A17,'Örnek - Kayıt'!$I$6:$I$39,"&gt;0"))</f>
        <v/>
      </c>
      <c r="H17" s="22" t="str">
        <f>IF(OR($A17="",AND($B$4&lt;&gt;"",$C17&lt;&gt;$B$4)),"",SUMIFS('Örnek - Kayıt'!$I$6:$I$39,'Örnek - Kayıt'!$A$6:$A$39,"&gt;="&amp;DATE($B$3,$B$2,1),'Örnek - Kayıt'!$A$6:$A$39,"&lt;"&amp;DATE($B$3,$B$2+1,1),'Örnek - Kayıt'!$B$6:$B$39,$A17))</f>
        <v/>
      </c>
      <c r="I17" s="22" t="str">
        <f t="shared" si="3"/>
        <v/>
      </c>
      <c r="J17" s="22" t="str">
        <f>IF(OR($A17="",AND($B$4&lt;&gt;"",$C17&lt;&gt;$B$4)),"",COUNTIFS('Örnek - Kayıt'!$A$6:$A$39,"&gt;="&amp;DATE($B$3,$B$2,1),'Örnek - Kayıt'!$A$6:$A$39,"&lt;"&amp;DATE($B$3,$B$2+1,1),'Örnek - Kayıt'!$B$6:$B$39,$A17,'Örnek - Kayıt'!$H$6:$H$39,"&gt;"&amp;$H$3))</f>
        <v/>
      </c>
      <c r="L17" s="22" t="str">
        <f>IF(OR(OR($A17="",AND($B$4&lt;&gt;"",$C17&lt;&gt;$B$4)),L$6=""),"",IF(COUNTIFS('Örnek - Kayıt'!$A$6:$A$39,DATE($B$3,$B$2,L$6),'Örnek - Kayıt'!$B$6:$B$39,$A17,'Örnek - Kayıt'!$J$6:$J$39,"Çıkış yok")+COUNTIFS('Örnek - Kayıt'!$A$6:$A$39,DATE($B$3,$B$2,L$6),'Örnek - Kayıt'!$B$6:$B$39,$A17,'Örnek - Kayıt'!$J$6:$J$39,"Giriş yok")&gt;0,"?",IF(COUNTIFS('Örnek - Kayıt'!$A$6:$A$39,DATE($B$3,$B$2,L$6),'Örnek - Kayıt'!$B$6:$B$39,$A17,'Örnek - Kayıt'!$H$6:$H$39,"&gt;-24")&gt;0,"Ç","")))</f>
        <v/>
      </c>
      <c r="M17" s="22" t="str">
        <f>IF(OR(OR($A17="",AND($B$4&lt;&gt;"",$C17&lt;&gt;$B$4)),M$6=""),"",IF(COUNTIFS('Örnek - Kayıt'!$A$6:$A$39,DATE($B$3,$B$2,M$6),'Örnek - Kayıt'!$B$6:$B$39,$A17,'Örnek - Kayıt'!$J$6:$J$39,"Çıkış yok")+COUNTIFS('Örnek - Kayıt'!$A$6:$A$39,DATE($B$3,$B$2,M$6),'Örnek - Kayıt'!$B$6:$B$39,$A17,'Örnek - Kayıt'!$J$6:$J$39,"Giriş yok")&gt;0,"?",IF(COUNTIFS('Örnek - Kayıt'!$A$6:$A$39,DATE($B$3,$B$2,M$6),'Örnek - Kayıt'!$B$6:$B$39,$A17,'Örnek - Kayıt'!$H$6:$H$39,"&gt;-24")&gt;0,"Ç","")))</f>
        <v/>
      </c>
      <c r="N17" s="22" t="str">
        <f>IF(OR(OR($A17="",AND($B$4&lt;&gt;"",$C17&lt;&gt;$B$4)),N$6=""),"",IF(COUNTIFS('Örnek - Kayıt'!$A$6:$A$39,DATE($B$3,$B$2,N$6),'Örnek - Kayıt'!$B$6:$B$39,$A17,'Örnek - Kayıt'!$J$6:$J$39,"Çıkış yok")+COUNTIFS('Örnek - Kayıt'!$A$6:$A$39,DATE($B$3,$B$2,N$6),'Örnek - Kayıt'!$B$6:$B$39,$A17,'Örnek - Kayıt'!$J$6:$J$39,"Giriş yok")&gt;0,"?",IF(COUNTIFS('Örnek - Kayıt'!$A$6:$A$39,DATE($B$3,$B$2,N$6),'Örnek - Kayıt'!$B$6:$B$39,$A17,'Örnek - Kayıt'!$H$6:$H$39,"&gt;-24")&gt;0,"Ç","")))</f>
        <v/>
      </c>
      <c r="O17" s="22" t="str">
        <f>IF(OR(OR($A17="",AND($B$4&lt;&gt;"",$C17&lt;&gt;$B$4)),O$6=""),"",IF(COUNTIFS('Örnek - Kayıt'!$A$6:$A$39,DATE($B$3,$B$2,O$6),'Örnek - Kayıt'!$B$6:$B$39,$A17,'Örnek - Kayıt'!$J$6:$J$39,"Çıkış yok")+COUNTIFS('Örnek - Kayıt'!$A$6:$A$39,DATE($B$3,$B$2,O$6),'Örnek - Kayıt'!$B$6:$B$39,$A17,'Örnek - Kayıt'!$J$6:$J$39,"Giriş yok")&gt;0,"?",IF(COUNTIFS('Örnek - Kayıt'!$A$6:$A$39,DATE($B$3,$B$2,O$6),'Örnek - Kayıt'!$B$6:$B$39,$A17,'Örnek - Kayıt'!$H$6:$H$39,"&gt;-24")&gt;0,"Ç","")))</f>
        <v/>
      </c>
      <c r="P17" s="22" t="str">
        <f>IF(OR(OR($A17="",AND($B$4&lt;&gt;"",$C17&lt;&gt;$B$4)),P$6=""),"",IF(COUNTIFS('Örnek - Kayıt'!$A$6:$A$39,DATE($B$3,$B$2,P$6),'Örnek - Kayıt'!$B$6:$B$39,$A17,'Örnek - Kayıt'!$J$6:$J$39,"Çıkış yok")+COUNTIFS('Örnek - Kayıt'!$A$6:$A$39,DATE($B$3,$B$2,P$6),'Örnek - Kayıt'!$B$6:$B$39,$A17,'Örnek - Kayıt'!$J$6:$J$39,"Giriş yok")&gt;0,"?",IF(COUNTIFS('Örnek - Kayıt'!$A$6:$A$39,DATE($B$3,$B$2,P$6),'Örnek - Kayıt'!$B$6:$B$39,$A17,'Örnek - Kayıt'!$H$6:$H$39,"&gt;-24")&gt;0,"Ç","")))</f>
        <v/>
      </c>
      <c r="Q17" s="22" t="str">
        <f>IF(OR(OR($A17="",AND($B$4&lt;&gt;"",$C17&lt;&gt;$B$4)),Q$6=""),"",IF(COUNTIFS('Örnek - Kayıt'!$A$6:$A$39,DATE($B$3,$B$2,Q$6),'Örnek - Kayıt'!$B$6:$B$39,$A17,'Örnek - Kayıt'!$J$6:$J$39,"Çıkış yok")+COUNTIFS('Örnek - Kayıt'!$A$6:$A$39,DATE($B$3,$B$2,Q$6),'Örnek - Kayıt'!$B$6:$B$39,$A17,'Örnek - Kayıt'!$J$6:$J$39,"Giriş yok")&gt;0,"?",IF(COUNTIFS('Örnek - Kayıt'!$A$6:$A$39,DATE($B$3,$B$2,Q$6),'Örnek - Kayıt'!$B$6:$B$39,$A17,'Örnek - Kayıt'!$H$6:$H$39,"&gt;-24")&gt;0,"Ç","")))</f>
        <v/>
      </c>
      <c r="R17" s="22" t="str">
        <f>IF(OR(OR($A17="",AND($B$4&lt;&gt;"",$C17&lt;&gt;$B$4)),R$6=""),"",IF(COUNTIFS('Örnek - Kayıt'!$A$6:$A$39,DATE($B$3,$B$2,R$6),'Örnek - Kayıt'!$B$6:$B$39,$A17,'Örnek - Kayıt'!$J$6:$J$39,"Çıkış yok")+COUNTIFS('Örnek - Kayıt'!$A$6:$A$39,DATE($B$3,$B$2,R$6),'Örnek - Kayıt'!$B$6:$B$39,$A17,'Örnek - Kayıt'!$J$6:$J$39,"Giriş yok")&gt;0,"?",IF(COUNTIFS('Örnek - Kayıt'!$A$6:$A$39,DATE($B$3,$B$2,R$6),'Örnek - Kayıt'!$B$6:$B$39,$A17,'Örnek - Kayıt'!$H$6:$H$39,"&gt;-24")&gt;0,"Ç","")))</f>
        <v/>
      </c>
      <c r="S17" s="22" t="str">
        <f>IF(OR(OR($A17="",AND($B$4&lt;&gt;"",$C17&lt;&gt;$B$4)),S$6=""),"",IF(COUNTIFS('Örnek - Kayıt'!$A$6:$A$39,DATE($B$3,$B$2,S$6),'Örnek - Kayıt'!$B$6:$B$39,$A17,'Örnek - Kayıt'!$J$6:$J$39,"Çıkış yok")+COUNTIFS('Örnek - Kayıt'!$A$6:$A$39,DATE($B$3,$B$2,S$6),'Örnek - Kayıt'!$B$6:$B$39,$A17,'Örnek - Kayıt'!$J$6:$J$39,"Giriş yok")&gt;0,"?",IF(COUNTIFS('Örnek - Kayıt'!$A$6:$A$39,DATE($B$3,$B$2,S$6),'Örnek - Kayıt'!$B$6:$B$39,$A17,'Örnek - Kayıt'!$H$6:$H$39,"&gt;-24")&gt;0,"Ç","")))</f>
        <v/>
      </c>
      <c r="T17" s="22" t="str">
        <f>IF(OR(OR($A17="",AND($B$4&lt;&gt;"",$C17&lt;&gt;$B$4)),T$6=""),"",IF(COUNTIFS('Örnek - Kayıt'!$A$6:$A$39,DATE($B$3,$B$2,T$6),'Örnek - Kayıt'!$B$6:$B$39,$A17,'Örnek - Kayıt'!$J$6:$J$39,"Çıkış yok")+COUNTIFS('Örnek - Kayıt'!$A$6:$A$39,DATE($B$3,$B$2,T$6),'Örnek - Kayıt'!$B$6:$B$39,$A17,'Örnek - Kayıt'!$J$6:$J$39,"Giriş yok")&gt;0,"?",IF(COUNTIFS('Örnek - Kayıt'!$A$6:$A$39,DATE($B$3,$B$2,T$6),'Örnek - Kayıt'!$B$6:$B$39,$A17,'Örnek - Kayıt'!$H$6:$H$39,"&gt;-24")&gt;0,"Ç","")))</f>
        <v/>
      </c>
      <c r="U17" s="22" t="str">
        <f>IF(OR(OR($A17="",AND($B$4&lt;&gt;"",$C17&lt;&gt;$B$4)),U$6=""),"",IF(COUNTIFS('Örnek - Kayıt'!$A$6:$A$39,DATE($B$3,$B$2,U$6),'Örnek - Kayıt'!$B$6:$B$39,$A17,'Örnek - Kayıt'!$J$6:$J$39,"Çıkış yok")+COUNTIFS('Örnek - Kayıt'!$A$6:$A$39,DATE($B$3,$B$2,U$6),'Örnek - Kayıt'!$B$6:$B$39,$A17,'Örnek - Kayıt'!$J$6:$J$39,"Giriş yok")&gt;0,"?",IF(COUNTIFS('Örnek - Kayıt'!$A$6:$A$39,DATE($B$3,$B$2,U$6),'Örnek - Kayıt'!$B$6:$B$39,$A17,'Örnek - Kayıt'!$H$6:$H$39,"&gt;-24")&gt;0,"Ç","")))</f>
        <v/>
      </c>
      <c r="V17" s="22" t="str">
        <f>IF(OR(OR($A17="",AND($B$4&lt;&gt;"",$C17&lt;&gt;$B$4)),V$6=""),"",IF(COUNTIFS('Örnek - Kayıt'!$A$6:$A$39,DATE($B$3,$B$2,V$6),'Örnek - Kayıt'!$B$6:$B$39,$A17,'Örnek - Kayıt'!$J$6:$J$39,"Çıkış yok")+COUNTIFS('Örnek - Kayıt'!$A$6:$A$39,DATE($B$3,$B$2,V$6),'Örnek - Kayıt'!$B$6:$B$39,$A17,'Örnek - Kayıt'!$J$6:$J$39,"Giriş yok")&gt;0,"?",IF(COUNTIFS('Örnek - Kayıt'!$A$6:$A$39,DATE($B$3,$B$2,V$6),'Örnek - Kayıt'!$B$6:$B$39,$A17,'Örnek - Kayıt'!$H$6:$H$39,"&gt;-24")&gt;0,"Ç","")))</f>
        <v/>
      </c>
      <c r="W17" s="22" t="str">
        <f>IF(OR(OR($A17="",AND($B$4&lt;&gt;"",$C17&lt;&gt;$B$4)),W$6=""),"",IF(COUNTIFS('Örnek - Kayıt'!$A$6:$A$39,DATE($B$3,$B$2,W$6),'Örnek - Kayıt'!$B$6:$B$39,$A17,'Örnek - Kayıt'!$J$6:$J$39,"Çıkış yok")+COUNTIFS('Örnek - Kayıt'!$A$6:$A$39,DATE($B$3,$B$2,W$6),'Örnek - Kayıt'!$B$6:$B$39,$A17,'Örnek - Kayıt'!$J$6:$J$39,"Giriş yok")&gt;0,"?",IF(COUNTIFS('Örnek - Kayıt'!$A$6:$A$39,DATE($B$3,$B$2,W$6),'Örnek - Kayıt'!$B$6:$B$39,$A17,'Örnek - Kayıt'!$H$6:$H$39,"&gt;-24")&gt;0,"Ç","")))</f>
        <v/>
      </c>
      <c r="X17" s="22" t="str">
        <f>IF(OR(OR($A17="",AND($B$4&lt;&gt;"",$C17&lt;&gt;$B$4)),X$6=""),"",IF(COUNTIFS('Örnek - Kayıt'!$A$6:$A$39,DATE($B$3,$B$2,X$6),'Örnek - Kayıt'!$B$6:$B$39,$A17,'Örnek - Kayıt'!$J$6:$J$39,"Çıkış yok")+COUNTIFS('Örnek - Kayıt'!$A$6:$A$39,DATE($B$3,$B$2,X$6),'Örnek - Kayıt'!$B$6:$B$39,$A17,'Örnek - Kayıt'!$J$6:$J$39,"Giriş yok")&gt;0,"?",IF(COUNTIFS('Örnek - Kayıt'!$A$6:$A$39,DATE($B$3,$B$2,X$6),'Örnek - Kayıt'!$B$6:$B$39,$A17,'Örnek - Kayıt'!$H$6:$H$39,"&gt;-24")&gt;0,"Ç","")))</f>
        <v/>
      </c>
      <c r="Y17" s="22" t="str">
        <f>IF(OR(OR($A17="",AND($B$4&lt;&gt;"",$C17&lt;&gt;$B$4)),Y$6=""),"",IF(COUNTIFS('Örnek - Kayıt'!$A$6:$A$39,DATE($B$3,$B$2,Y$6),'Örnek - Kayıt'!$B$6:$B$39,$A17,'Örnek - Kayıt'!$J$6:$J$39,"Çıkış yok")+COUNTIFS('Örnek - Kayıt'!$A$6:$A$39,DATE($B$3,$B$2,Y$6),'Örnek - Kayıt'!$B$6:$B$39,$A17,'Örnek - Kayıt'!$J$6:$J$39,"Giriş yok")&gt;0,"?",IF(COUNTIFS('Örnek - Kayıt'!$A$6:$A$39,DATE($B$3,$B$2,Y$6),'Örnek - Kayıt'!$B$6:$B$39,$A17,'Örnek - Kayıt'!$H$6:$H$39,"&gt;-24")&gt;0,"Ç","")))</f>
        <v/>
      </c>
      <c r="Z17" s="22" t="str">
        <f>IF(OR(OR($A17="",AND($B$4&lt;&gt;"",$C17&lt;&gt;$B$4)),Z$6=""),"",IF(COUNTIFS('Örnek - Kayıt'!$A$6:$A$39,DATE($B$3,$B$2,Z$6),'Örnek - Kayıt'!$B$6:$B$39,$A17,'Örnek - Kayıt'!$J$6:$J$39,"Çıkış yok")+COUNTIFS('Örnek - Kayıt'!$A$6:$A$39,DATE($B$3,$B$2,Z$6),'Örnek - Kayıt'!$B$6:$B$39,$A17,'Örnek - Kayıt'!$J$6:$J$39,"Giriş yok")&gt;0,"?",IF(COUNTIFS('Örnek - Kayıt'!$A$6:$A$39,DATE($B$3,$B$2,Z$6),'Örnek - Kayıt'!$B$6:$B$39,$A17,'Örnek - Kayıt'!$H$6:$H$39,"&gt;-24")&gt;0,"Ç","")))</f>
        <v/>
      </c>
      <c r="AA17" s="22" t="str">
        <f>IF(OR(OR($A17="",AND($B$4&lt;&gt;"",$C17&lt;&gt;$B$4)),AA$6=""),"",IF(COUNTIFS('Örnek - Kayıt'!$A$6:$A$39,DATE($B$3,$B$2,AA$6),'Örnek - Kayıt'!$B$6:$B$39,$A17,'Örnek - Kayıt'!$J$6:$J$39,"Çıkış yok")+COUNTIFS('Örnek - Kayıt'!$A$6:$A$39,DATE($B$3,$B$2,AA$6),'Örnek - Kayıt'!$B$6:$B$39,$A17,'Örnek - Kayıt'!$J$6:$J$39,"Giriş yok")&gt;0,"?",IF(COUNTIFS('Örnek - Kayıt'!$A$6:$A$39,DATE($B$3,$B$2,AA$6),'Örnek - Kayıt'!$B$6:$B$39,$A17,'Örnek - Kayıt'!$H$6:$H$39,"&gt;-24")&gt;0,"Ç","")))</f>
        <v/>
      </c>
      <c r="AB17" s="22" t="str">
        <f>IF(OR(OR($A17="",AND($B$4&lt;&gt;"",$C17&lt;&gt;$B$4)),AB$6=""),"",IF(COUNTIFS('Örnek - Kayıt'!$A$6:$A$39,DATE($B$3,$B$2,AB$6),'Örnek - Kayıt'!$B$6:$B$39,$A17,'Örnek - Kayıt'!$J$6:$J$39,"Çıkış yok")+COUNTIFS('Örnek - Kayıt'!$A$6:$A$39,DATE($B$3,$B$2,AB$6),'Örnek - Kayıt'!$B$6:$B$39,$A17,'Örnek - Kayıt'!$J$6:$J$39,"Giriş yok")&gt;0,"?",IF(COUNTIFS('Örnek - Kayıt'!$A$6:$A$39,DATE($B$3,$B$2,AB$6),'Örnek - Kayıt'!$B$6:$B$39,$A17,'Örnek - Kayıt'!$H$6:$H$39,"&gt;-24")&gt;0,"Ç","")))</f>
        <v/>
      </c>
      <c r="AC17" s="22" t="str">
        <f>IF(OR(OR($A17="",AND($B$4&lt;&gt;"",$C17&lt;&gt;$B$4)),AC$6=""),"",IF(COUNTIFS('Örnek - Kayıt'!$A$6:$A$39,DATE($B$3,$B$2,AC$6),'Örnek - Kayıt'!$B$6:$B$39,$A17,'Örnek - Kayıt'!$J$6:$J$39,"Çıkış yok")+COUNTIFS('Örnek - Kayıt'!$A$6:$A$39,DATE($B$3,$B$2,AC$6),'Örnek - Kayıt'!$B$6:$B$39,$A17,'Örnek - Kayıt'!$J$6:$J$39,"Giriş yok")&gt;0,"?",IF(COUNTIFS('Örnek - Kayıt'!$A$6:$A$39,DATE($B$3,$B$2,AC$6),'Örnek - Kayıt'!$B$6:$B$39,$A17,'Örnek - Kayıt'!$H$6:$H$39,"&gt;-24")&gt;0,"Ç","")))</f>
        <v/>
      </c>
      <c r="AD17" s="22" t="str">
        <f>IF(OR(OR($A17="",AND($B$4&lt;&gt;"",$C17&lt;&gt;$B$4)),AD$6=""),"",IF(COUNTIFS('Örnek - Kayıt'!$A$6:$A$39,DATE($B$3,$B$2,AD$6),'Örnek - Kayıt'!$B$6:$B$39,$A17,'Örnek - Kayıt'!$J$6:$J$39,"Çıkış yok")+COUNTIFS('Örnek - Kayıt'!$A$6:$A$39,DATE($B$3,$B$2,AD$6),'Örnek - Kayıt'!$B$6:$B$39,$A17,'Örnek - Kayıt'!$J$6:$J$39,"Giriş yok")&gt;0,"?",IF(COUNTIFS('Örnek - Kayıt'!$A$6:$A$39,DATE($B$3,$B$2,AD$6),'Örnek - Kayıt'!$B$6:$B$39,$A17,'Örnek - Kayıt'!$H$6:$H$39,"&gt;-24")&gt;0,"Ç","")))</f>
        <v/>
      </c>
      <c r="AE17" s="22" t="str">
        <f>IF(OR(OR($A17="",AND($B$4&lt;&gt;"",$C17&lt;&gt;$B$4)),AE$6=""),"",IF(COUNTIFS('Örnek - Kayıt'!$A$6:$A$39,DATE($B$3,$B$2,AE$6),'Örnek - Kayıt'!$B$6:$B$39,$A17,'Örnek - Kayıt'!$J$6:$J$39,"Çıkış yok")+COUNTIFS('Örnek - Kayıt'!$A$6:$A$39,DATE($B$3,$B$2,AE$6),'Örnek - Kayıt'!$B$6:$B$39,$A17,'Örnek - Kayıt'!$J$6:$J$39,"Giriş yok")&gt;0,"?",IF(COUNTIFS('Örnek - Kayıt'!$A$6:$A$39,DATE($B$3,$B$2,AE$6),'Örnek - Kayıt'!$B$6:$B$39,$A17,'Örnek - Kayıt'!$H$6:$H$39,"&gt;-24")&gt;0,"Ç","")))</f>
        <v/>
      </c>
      <c r="AF17" s="22" t="str">
        <f>IF(OR(OR($A17="",AND($B$4&lt;&gt;"",$C17&lt;&gt;$B$4)),AF$6=""),"",IF(COUNTIFS('Örnek - Kayıt'!$A$6:$A$39,DATE($B$3,$B$2,AF$6),'Örnek - Kayıt'!$B$6:$B$39,$A17,'Örnek - Kayıt'!$J$6:$J$39,"Çıkış yok")+COUNTIFS('Örnek - Kayıt'!$A$6:$A$39,DATE($B$3,$B$2,AF$6),'Örnek - Kayıt'!$B$6:$B$39,$A17,'Örnek - Kayıt'!$J$6:$J$39,"Giriş yok")&gt;0,"?",IF(COUNTIFS('Örnek - Kayıt'!$A$6:$A$39,DATE($B$3,$B$2,AF$6),'Örnek - Kayıt'!$B$6:$B$39,$A17,'Örnek - Kayıt'!$H$6:$H$39,"&gt;-24")&gt;0,"Ç","")))</f>
        <v/>
      </c>
      <c r="AG17" s="22" t="str">
        <f>IF(OR(OR($A17="",AND($B$4&lt;&gt;"",$C17&lt;&gt;$B$4)),AG$6=""),"",IF(COUNTIFS('Örnek - Kayıt'!$A$6:$A$39,DATE($B$3,$B$2,AG$6),'Örnek - Kayıt'!$B$6:$B$39,$A17,'Örnek - Kayıt'!$J$6:$J$39,"Çıkış yok")+COUNTIFS('Örnek - Kayıt'!$A$6:$A$39,DATE($B$3,$B$2,AG$6),'Örnek - Kayıt'!$B$6:$B$39,$A17,'Örnek - Kayıt'!$J$6:$J$39,"Giriş yok")&gt;0,"?",IF(COUNTIFS('Örnek - Kayıt'!$A$6:$A$39,DATE($B$3,$B$2,AG$6),'Örnek - Kayıt'!$B$6:$B$39,$A17,'Örnek - Kayıt'!$H$6:$H$39,"&gt;-24")&gt;0,"Ç","")))</f>
        <v/>
      </c>
      <c r="AH17" s="22" t="str">
        <f>IF(OR(OR($A17="",AND($B$4&lt;&gt;"",$C17&lt;&gt;$B$4)),AH$6=""),"",IF(COUNTIFS('Örnek - Kayıt'!$A$6:$A$39,DATE($B$3,$B$2,AH$6),'Örnek - Kayıt'!$B$6:$B$39,$A17,'Örnek - Kayıt'!$J$6:$J$39,"Çıkış yok")+COUNTIFS('Örnek - Kayıt'!$A$6:$A$39,DATE($B$3,$B$2,AH$6),'Örnek - Kayıt'!$B$6:$B$39,$A17,'Örnek - Kayıt'!$J$6:$J$39,"Giriş yok")&gt;0,"?",IF(COUNTIFS('Örnek - Kayıt'!$A$6:$A$39,DATE($B$3,$B$2,AH$6),'Örnek - Kayıt'!$B$6:$B$39,$A17,'Örnek - Kayıt'!$H$6:$H$39,"&gt;-24")&gt;0,"Ç","")))</f>
        <v/>
      </c>
      <c r="AI17" s="22" t="str">
        <f>IF(OR(OR($A17="",AND($B$4&lt;&gt;"",$C17&lt;&gt;$B$4)),AI$6=""),"",IF(COUNTIFS('Örnek - Kayıt'!$A$6:$A$39,DATE($B$3,$B$2,AI$6),'Örnek - Kayıt'!$B$6:$B$39,$A17,'Örnek - Kayıt'!$J$6:$J$39,"Çıkış yok")+COUNTIFS('Örnek - Kayıt'!$A$6:$A$39,DATE($B$3,$B$2,AI$6),'Örnek - Kayıt'!$B$6:$B$39,$A17,'Örnek - Kayıt'!$J$6:$J$39,"Giriş yok")&gt;0,"?",IF(COUNTIFS('Örnek - Kayıt'!$A$6:$A$39,DATE($B$3,$B$2,AI$6),'Örnek - Kayıt'!$B$6:$B$39,$A17,'Örnek - Kayıt'!$H$6:$H$39,"&gt;-24")&gt;0,"Ç","")))</f>
        <v/>
      </c>
      <c r="AJ17" s="22" t="str">
        <f>IF(OR(OR($A17="",AND($B$4&lt;&gt;"",$C17&lt;&gt;$B$4)),AJ$6=""),"",IF(COUNTIFS('Örnek - Kayıt'!$A$6:$A$39,DATE($B$3,$B$2,AJ$6),'Örnek - Kayıt'!$B$6:$B$39,$A17,'Örnek - Kayıt'!$J$6:$J$39,"Çıkış yok")+COUNTIFS('Örnek - Kayıt'!$A$6:$A$39,DATE($B$3,$B$2,AJ$6),'Örnek - Kayıt'!$B$6:$B$39,$A17,'Örnek - Kayıt'!$J$6:$J$39,"Giriş yok")&gt;0,"?",IF(COUNTIFS('Örnek - Kayıt'!$A$6:$A$39,DATE($B$3,$B$2,AJ$6),'Örnek - Kayıt'!$B$6:$B$39,$A17,'Örnek - Kayıt'!$H$6:$H$39,"&gt;-24")&gt;0,"Ç","")))</f>
        <v/>
      </c>
      <c r="AK17" s="22" t="str">
        <f>IF(OR(OR($A17="",AND($B$4&lt;&gt;"",$C17&lt;&gt;$B$4)),AK$6=""),"",IF(COUNTIFS('Örnek - Kayıt'!$A$6:$A$39,DATE($B$3,$B$2,AK$6),'Örnek - Kayıt'!$B$6:$B$39,$A17,'Örnek - Kayıt'!$J$6:$J$39,"Çıkış yok")+COUNTIFS('Örnek - Kayıt'!$A$6:$A$39,DATE($B$3,$B$2,AK$6),'Örnek - Kayıt'!$B$6:$B$39,$A17,'Örnek - Kayıt'!$J$6:$J$39,"Giriş yok")&gt;0,"?",IF(COUNTIFS('Örnek - Kayıt'!$A$6:$A$39,DATE($B$3,$B$2,AK$6),'Örnek - Kayıt'!$B$6:$B$39,$A17,'Örnek - Kayıt'!$H$6:$H$39,"&gt;-24")&gt;0,"Ç","")))</f>
        <v/>
      </c>
      <c r="AL17" s="22" t="str">
        <f>IF(OR(OR($A17="",AND($B$4&lt;&gt;"",$C17&lt;&gt;$B$4)),AL$6=""),"",IF(COUNTIFS('Örnek - Kayıt'!$A$6:$A$39,DATE($B$3,$B$2,AL$6),'Örnek - Kayıt'!$B$6:$B$39,$A17,'Örnek - Kayıt'!$J$6:$J$39,"Çıkış yok")+COUNTIFS('Örnek - Kayıt'!$A$6:$A$39,DATE($B$3,$B$2,AL$6),'Örnek - Kayıt'!$B$6:$B$39,$A17,'Örnek - Kayıt'!$J$6:$J$39,"Giriş yok")&gt;0,"?",IF(COUNTIFS('Örnek - Kayıt'!$A$6:$A$39,DATE($B$3,$B$2,AL$6),'Örnek - Kayıt'!$B$6:$B$39,$A17,'Örnek - Kayıt'!$H$6:$H$39,"&gt;-24")&gt;0,"Ç","")))</f>
        <v/>
      </c>
      <c r="AM17" s="22" t="str">
        <f>IF(OR(OR($A17="",AND($B$4&lt;&gt;"",$C17&lt;&gt;$B$4)),AM$6=""),"",IF(COUNTIFS('Örnek - Kayıt'!$A$6:$A$39,DATE($B$3,$B$2,AM$6),'Örnek - Kayıt'!$B$6:$B$39,$A17,'Örnek - Kayıt'!$J$6:$J$39,"Çıkış yok")+COUNTIFS('Örnek - Kayıt'!$A$6:$A$39,DATE($B$3,$B$2,AM$6),'Örnek - Kayıt'!$B$6:$B$39,$A17,'Örnek - Kayıt'!$J$6:$J$39,"Giriş yok")&gt;0,"?",IF(COUNTIFS('Örnek - Kayıt'!$A$6:$A$39,DATE($B$3,$B$2,AM$6),'Örnek - Kayıt'!$B$6:$B$39,$A17,'Örnek - Kayıt'!$H$6:$H$39,"&gt;-24")&gt;0,"Ç","")))</f>
        <v/>
      </c>
      <c r="AN17" s="22" t="str">
        <f>IF(OR(OR($A17="",AND($B$4&lt;&gt;"",$C17&lt;&gt;$B$4)),AN$6=""),"",IF(COUNTIFS('Örnek - Kayıt'!$A$6:$A$39,DATE($B$3,$B$2,AN$6),'Örnek - Kayıt'!$B$6:$B$39,$A17,'Örnek - Kayıt'!$J$6:$J$39,"Çıkış yok")+COUNTIFS('Örnek - Kayıt'!$A$6:$A$39,DATE($B$3,$B$2,AN$6),'Örnek - Kayıt'!$B$6:$B$39,$A17,'Örnek - Kayıt'!$J$6:$J$39,"Giriş yok")&gt;0,"?",IF(COUNTIFS('Örnek - Kayıt'!$A$6:$A$39,DATE($B$3,$B$2,AN$6),'Örnek - Kayıt'!$B$6:$B$39,$A17,'Örnek - Kayıt'!$H$6:$H$39,"&gt;-24")&gt;0,"Ç","")))</f>
        <v/>
      </c>
      <c r="AO17" s="22" t="str">
        <f>IF(OR(OR($A17="",AND($B$4&lt;&gt;"",$C17&lt;&gt;$B$4)),AO$6=""),"",IF(COUNTIFS('Örnek - Kayıt'!$A$6:$A$39,DATE($B$3,$B$2,AO$6),'Örnek - Kayıt'!$B$6:$B$39,$A17,'Örnek - Kayıt'!$J$6:$J$39,"Çıkış yok")+COUNTIFS('Örnek - Kayıt'!$A$6:$A$39,DATE($B$3,$B$2,AO$6),'Örnek - Kayıt'!$B$6:$B$39,$A17,'Örnek - Kayıt'!$J$6:$J$39,"Giriş yok")&gt;0,"?",IF(COUNTIFS('Örnek - Kayıt'!$A$6:$A$39,DATE($B$3,$B$2,AO$6),'Örnek - Kayıt'!$B$6:$B$39,$A17,'Örnek - Kayıt'!$H$6:$H$39,"&gt;-24")&gt;0,"Ç","")))</f>
        <v/>
      </c>
      <c r="AP17" s="22" t="str">
        <f>IF(OR(OR($A17="",AND($B$4&lt;&gt;"",$C17&lt;&gt;$B$4)),AP$6=""),"",IF(COUNTIFS('Örnek - Kayıt'!$A$6:$A$39,DATE($B$3,$B$2,AP$6),'Örnek - Kayıt'!$B$6:$B$39,$A17,'Örnek - Kayıt'!$J$6:$J$39,"Çıkış yok")+COUNTIFS('Örnek - Kayıt'!$A$6:$A$39,DATE($B$3,$B$2,AP$6),'Örnek - Kayıt'!$B$6:$B$39,$A17,'Örnek - Kayıt'!$J$6:$J$39,"Giriş yok")&gt;0,"?",IF(COUNTIFS('Örnek - Kayıt'!$A$6:$A$39,DATE($B$3,$B$2,AP$6),'Örnek - Kayıt'!$B$6:$B$39,$A17,'Örnek - Kayıt'!$H$6:$H$39,"&gt;-24")&gt;0,"Ç","")))</f>
        <v/>
      </c>
    </row>
    <row r="18" spans="1:42" ht="18" customHeight="1" x14ac:dyDescent="0.2">
      <c r="A18" s="28"/>
      <c r="B18" s="12"/>
      <c r="C18" s="12"/>
      <c r="D18" s="29" t="str">
        <f t="shared" si="1"/>
        <v/>
      </c>
      <c r="E18" s="30" t="str">
        <f>IF(OR($A18="",AND($B$4&lt;&gt;"",$C18&lt;&gt;$B$4)),"",SUMIFS('Örnek - Kayıt'!$H$6:$H$39,'Örnek - Kayıt'!$A$6:$A$39,"&gt;="&amp;DATE($B$3,$B$2,1),'Örnek - Kayıt'!$A$6:$A$39,"&lt;"&amp;DATE($B$3,$B$2+1,1),'Örnek - Kayıt'!$B$6:$B$39,$A18))</f>
        <v/>
      </c>
      <c r="F18" s="31" t="str">
        <f t="shared" si="2"/>
        <v/>
      </c>
      <c r="G18" s="22" t="str">
        <f>IF(OR($A18="",AND($B$4&lt;&gt;"",$C18&lt;&gt;$B$4)),"",COUNTIFS('Örnek - Kayıt'!$A$6:$A$39,"&gt;="&amp;DATE($B$3,$B$2,1),'Örnek - Kayıt'!$A$6:$A$39,"&lt;"&amp;DATE($B$3,$B$2+1,1),'Örnek - Kayıt'!$B$6:$B$39,$A18,'Örnek - Kayıt'!$I$6:$I$39,"&gt;0"))</f>
        <v/>
      </c>
      <c r="H18" s="22" t="str">
        <f>IF(OR($A18="",AND($B$4&lt;&gt;"",$C18&lt;&gt;$B$4)),"",SUMIFS('Örnek - Kayıt'!$I$6:$I$39,'Örnek - Kayıt'!$A$6:$A$39,"&gt;="&amp;DATE($B$3,$B$2,1),'Örnek - Kayıt'!$A$6:$A$39,"&lt;"&amp;DATE($B$3,$B$2+1,1),'Örnek - Kayıt'!$B$6:$B$39,$A18))</f>
        <v/>
      </c>
      <c r="I18" s="22" t="str">
        <f t="shared" si="3"/>
        <v/>
      </c>
      <c r="J18" s="22" t="str">
        <f>IF(OR($A18="",AND($B$4&lt;&gt;"",$C18&lt;&gt;$B$4)),"",COUNTIFS('Örnek - Kayıt'!$A$6:$A$39,"&gt;="&amp;DATE($B$3,$B$2,1),'Örnek - Kayıt'!$A$6:$A$39,"&lt;"&amp;DATE($B$3,$B$2+1,1),'Örnek - Kayıt'!$B$6:$B$39,$A18,'Örnek - Kayıt'!$H$6:$H$39,"&gt;"&amp;$H$3))</f>
        <v/>
      </c>
      <c r="L18" s="22" t="str">
        <f>IF(OR(OR($A18="",AND($B$4&lt;&gt;"",$C18&lt;&gt;$B$4)),L$6=""),"",IF(COUNTIFS('Örnek - Kayıt'!$A$6:$A$39,DATE($B$3,$B$2,L$6),'Örnek - Kayıt'!$B$6:$B$39,$A18,'Örnek - Kayıt'!$J$6:$J$39,"Çıkış yok")+COUNTIFS('Örnek - Kayıt'!$A$6:$A$39,DATE($B$3,$B$2,L$6),'Örnek - Kayıt'!$B$6:$B$39,$A18,'Örnek - Kayıt'!$J$6:$J$39,"Giriş yok")&gt;0,"?",IF(COUNTIFS('Örnek - Kayıt'!$A$6:$A$39,DATE($B$3,$B$2,L$6),'Örnek - Kayıt'!$B$6:$B$39,$A18,'Örnek - Kayıt'!$H$6:$H$39,"&gt;-24")&gt;0,"Ç","")))</f>
        <v/>
      </c>
      <c r="M18" s="22" t="str">
        <f>IF(OR(OR($A18="",AND($B$4&lt;&gt;"",$C18&lt;&gt;$B$4)),M$6=""),"",IF(COUNTIFS('Örnek - Kayıt'!$A$6:$A$39,DATE($B$3,$B$2,M$6),'Örnek - Kayıt'!$B$6:$B$39,$A18,'Örnek - Kayıt'!$J$6:$J$39,"Çıkış yok")+COUNTIFS('Örnek - Kayıt'!$A$6:$A$39,DATE($B$3,$B$2,M$6),'Örnek - Kayıt'!$B$6:$B$39,$A18,'Örnek - Kayıt'!$J$6:$J$39,"Giriş yok")&gt;0,"?",IF(COUNTIFS('Örnek - Kayıt'!$A$6:$A$39,DATE($B$3,$B$2,M$6),'Örnek - Kayıt'!$B$6:$B$39,$A18,'Örnek - Kayıt'!$H$6:$H$39,"&gt;-24")&gt;0,"Ç","")))</f>
        <v/>
      </c>
      <c r="N18" s="22" t="str">
        <f>IF(OR(OR($A18="",AND($B$4&lt;&gt;"",$C18&lt;&gt;$B$4)),N$6=""),"",IF(COUNTIFS('Örnek - Kayıt'!$A$6:$A$39,DATE($B$3,$B$2,N$6),'Örnek - Kayıt'!$B$6:$B$39,$A18,'Örnek - Kayıt'!$J$6:$J$39,"Çıkış yok")+COUNTIFS('Örnek - Kayıt'!$A$6:$A$39,DATE($B$3,$B$2,N$6),'Örnek - Kayıt'!$B$6:$B$39,$A18,'Örnek - Kayıt'!$J$6:$J$39,"Giriş yok")&gt;0,"?",IF(COUNTIFS('Örnek - Kayıt'!$A$6:$A$39,DATE($B$3,$B$2,N$6),'Örnek - Kayıt'!$B$6:$B$39,$A18,'Örnek - Kayıt'!$H$6:$H$39,"&gt;-24")&gt;0,"Ç","")))</f>
        <v/>
      </c>
      <c r="O18" s="22" t="str">
        <f>IF(OR(OR($A18="",AND($B$4&lt;&gt;"",$C18&lt;&gt;$B$4)),O$6=""),"",IF(COUNTIFS('Örnek - Kayıt'!$A$6:$A$39,DATE($B$3,$B$2,O$6),'Örnek - Kayıt'!$B$6:$B$39,$A18,'Örnek - Kayıt'!$J$6:$J$39,"Çıkış yok")+COUNTIFS('Örnek - Kayıt'!$A$6:$A$39,DATE($B$3,$B$2,O$6),'Örnek - Kayıt'!$B$6:$B$39,$A18,'Örnek - Kayıt'!$J$6:$J$39,"Giriş yok")&gt;0,"?",IF(COUNTIFS('Örnek - Kayıt'!$A$6:$A$39,DATE($B$3,$B$2,O$6),'Örnek - Kayıt'!$B$6:$B$39,$A18,'Örnek - Kayıt'!$H$6:$H$39,"&gt;-24")&gt;0,"Ç","")))</f>
        <v/>
      </c>
      <c r="P18" s="22" t="str">
        <f>IF(OR(OR($A18="",AND($B$4&lt;&gt;"",$C18&lt;&gt;$B$4)),P$6=""),"",IF(COUNTIFS('Örnek - Kayıt'!$A$6:$A$39,DATE($B$3,$B$2,P$6),'Örnek - Kayıt'!$B$6:$B$39,$A18,'Örnek - Kayıt'!$J$6:$J$39,"Çıkış yok")+COUNTIFS('Örnek - Kayıt'!$A$6:$A$39,DATE($B$3,$B$2,P$6),'Örnek - Kayıt'!$B$6:$B$39,$A18,'Örnek - Kayıt'!$J$6:$J$39,"Giriş yok")&gt;0,"?",IF(COUNTIFS('Örnek - Kayıt'!$A$6:$A$39,DATE($B$3,$B$2,P$6),'Örnek - Kayıt'!$B$6:$B$39,$A18,'Örnek - Kayıt'!$H$6:$H$39,"&gt;-24")&gt;0,"Ç","")))</f>
        <v/>
      </c>
      <c r="Q18" s="22" t="str">
        <f>IF(OR(OR($A18="",AND($B$4&lt;&gt;"",$C18&lt;&gt;$B$4)),Q$6=""),"",IF(COUNTIFS('Örnek - Kayıt'!$A$6:$A$39,DATE($B$3,$B$2,Q$6),'Örnek - Kayıt'!$B$6:$B$39,$A18,'Örnek - Kayıt'!$J$6:$J$39,"Çıkış yok")+COUNTIFS('Örnek - Kayıt'!$A$6:$A$39,DATE($B$3,$B$2,Q$6),'Örnek - Kayıt'!$B$6:$B$39,$A18,'Örnek - Kayıt'!$J$6:$J$39,"Giriş yok")&gt;0,"?",IF(COUNTIFS('Örnek - Kayıt'!$A$6:$A$39,DATE($B$3,$B$2,Q$6),'Örnek - Kayıt'!$B$6:$B$39,$A18,'Örnek - Kayıt'!$H$6:$H$39,"&gt;-24")&gt;0,"Ç","")))</f>
        <v/>
      </c>
      <c r="R18" s="22" t="str">
        <f>IF(OR(OR($A18="",AND($B$4&lt;&gt;"",$C18&lt;&gt;$B$4)),R$6=""),"",IF(COUNTIFS('Örnek - Kayıt'!$A$6:$A$39,DATE($B$3,$B$2,R$6),'Örnek - Kayıt'!$B$6:$B$39,$A18,'Örnek - Kayıt'!$J$6:$J$39,"Çıkış yok")+COUNTIFS('Örnek - Kayıt'!$A$6:$A$39,DATE($B$3,$B$2,R$6),'Örnek - Kayıt'!$B$6:$B$39,$A18,'Örnek - Kayıt'!$J$6:$J$39,"Giriş yok")&gt;0,"?",IF(COUNTIFS('Örnek - Kayıt'!$A$6:$A$39,DATE($B$3,$B$2,R$6),'Örnek - Kayıt'!$B$6:$B$39,$A18,'Örnek - Kayıt'!$H$6:$H$39,"&gt;-24")&gt;0,"Ç","")))</f>
        <v/>
      </c>
      <c r="S18" s="22" t="str">
        <f>IF(OR(OR($A18="",AND($B$4&lt;&gt;"",$C18&lt;&gt;$B$4)),S$6=""),"",IF(COUNTIFS('Örnek - Kayıt'!$A$6:$A$39,DATE($B$3,$B$2,S$6),'Örnek - Kayıt'!$B$6:$B$39,$A18,'Örnek - Kayıt'!$J$6:$J$39,"Çıkış yok")+COUNTIFS('Örnek - Kayıt'!$A$6:$A$39,DATE($B$3,$B$2,S$6),'Örnek - Kayıt'!$B$6:$B$39,$A18,'Örnek - Kayıt'!$J$6:$J$39,"Giriş yok")&gt;0,"?",IF(COUNTIFS('Örnek - Kayıt'!$A$6:$A$39,DATE($B$3,$B$2,S$6),'Örnek - Kayıt'!$B$6:$B$39,$A18,'Örnek - Kayıt'!$H$6:$H$39,"&gt;-24")&gt;0,"Ç","")))</f>
        <v/>
      </c>
      <c r="T18" s="22" t="str">
        <f>IF(OR(OR($A18="",AND($B$4&lt;&gt;"",$C18&lt;&gt;$B$4)),T$6=""),"",IF(COUNTIFS('Örnek - Kayıt'!$A$6:$A$39,DATE($B$3,$B$2,T$6),'Örnek - Kayıt'!$B$6:$B$39,$A18,'Örnek - Kayıt'!$J$6:$J$39,"Çıkış yok")+COUNTIFS('Örnek - Kayıt'!$A$6:$A$39,DATE($B$3,$B$2,T$6),'Örnek - Kayıt'!$B$6:$B$39,$A18,'Örnek - Kayıt'!$J$6:$J$39,"Giriş yok")&gt;0,"?",IF(COUNTIFS('Örnek - Kayıt'!$A$6:$A$39,DATE($B$3,$B$2,T$6),'Örnek - Kayıt'!$B$6:$B$39,$A18,'Örnek - Kayıt'!$H$6:$H$39,"&gt;-24")&gt;0,"Ç","")))</f>
        <v/>
      </c>
      <c r="U18" s="22" t="str">
        <f>IF(OR(OR($A18="",AND($B$4&lt;&gt;"",$C18&lt;&gt;$B$4)),U$6=""),"",IF(COUNTIFS('Örnek - Kayıt'!$A$6:$A$39,DATE($B$3,$B$2,U$6),'Örnek - Kayıt'!$B$6:$B$39,$A18,'Örnek - Kayıt'!$J$6:$J$39,"Çıkış yok")+COUNTIFS('Örnek - Kayıt'!$A$6:$A$39,DATE($B$3,$B$2,U$6),'Örnek - Kayıt'!$B$6:$B$39,$A18,'Örnek - Kayıt'!$J$6:$J$39,"Giriş yok")&gt;0,"?",IF(COUNTIFS('Örnek - Kayıt'!$A$6:$A$39,DATE($B$3,$B$2,U$6),'Örnek - Kayıt'!$B$6:$B$39,$A18,'Örnek - Kayıt'!$H$6:$H$39,"&gt;-24")&gt;0,"Ç","")))</f>
        <v/>
      </c>
      <c r="V18" s="22" t="str">
        <f>IF(OR(OR($A18="",AND($B$4&lt;&gt;"",$C18&lt;&gt;$B$4)),V$6=""),"",IF(COUNTIFS('Örnek - Kayıt'!$A$6:$A$39,DATE($B$3,$B$2,V$6),'Örnek - Kayıt'!$B$6:$B$39,$A18,'Örnek - Kayıt'!$J$6:$J$39,"Çıkış yok")+COUNTIFS('Örnek - Kayıt'!$A$6:$A$39,DATE($B$3,$B$2,V$6),'Örnek - Kayıt'!$B$6:$B$39,$A18,'Örnek - Kayıt'!$J$6:$J$39,"Giriş yok")&gt;0,"?",IF(COUNTIFS('Örnek - Kayıt'!$A$6:$A$39,DATE($B$3,$B$2,V$6),'Örnek - Kayıt'!$B$6:$B$39,$A18,'Örnek - Kayıt'!$H$6:$H$39,"&gt;-24")&gt;0,"Ç","")))</f>
        <v/>
      </c>
      <c r="W18" s="22" t="str">
        <f>IF(OR(OR($A18="",AND($B$4&lt;&gt;"",$C18&lt;&gt;$B$4)),W$6=""),"",IF(COUNTIFS('Örnek - Kayıt'!$A$6:$A$39,DATE($B$3,$B$2,W$6),'Örnek - Kayıt'!$B$6:$B$39,$A18,'Örnek - Kayıt'!$J$6:$J$39,"Çıkış yok")+COUNTIFS('Örnek - Kayıt'!$A$6:$A$39,DATE($B$3,$B$2,W$6),'Örnek - Kayıt'!$B$6:$B$39,$A18,'Örnek - Kayıt'!$J$6:$J$39,"Giriş yok")&gt;0,"?",IF(COUNTIFS('Örnek - Kayıt'!$A$6:$A$39,DATE($B$3,$B$2,W$6),'Örnek - Kayıt'!$B$6:$B$39,$A18,'Örnek - Kayıt'!$H$6:$H$39,"&gt;-24")&gt;0,"Ç","")))</f>
        <v/>
      </c>
      <c r="X18" s="22" t="str">
        <f>IF(OR(OR($A18="",AND($B$4&lt;&gt;"",$C18&lt;&gt;$B$4)),X$6=""),"",IF(COUNTIFS('Örnek - Kayıt'!$A$6:$A$39,DATE($B$3,$B$2,X$6),'Örnek - Kayıt'!$B$6:$B$39,$A18,'Örnek - Kayıt'!$J$6:$J$39,"Çıkış yok")+COUNTIFS('Örnek - Kayıt'!$A$6:$A$39,DATE($B$3,$B$2,X$6),'Örnek - Kayıt'!$B$6:$B$39,$A18,'Örnek - Kayıt'!$J$6:$J$39,"Giriş yok")&gt;0,"?",IF(COUNTIFS('Örnek - Kayıt'!$A$6:$A$39,DATE($B$3,$B$2,X$6),'Örnek - Kayıt'!$B$6:$B$39,$A18,'Örnek - Kayıt'!$H$6:$H$39,"&gt;-24")&gt;0,"Ç","")))</f>
        <v/>
      </c>
      <c r="Y18" s="22" t="str">
        <f>IF(OR(OR($A18="",AND($B$4&lt;&gt;"",$C18&lt;&gt;$B$4)),Y$6=""),"",IF(COUNTIFS('Örnek - Kayıt'!$A$6:$A$39,DATE($B$3,$B$2,Y$6),'Örnek - Kayıt'!$B$6:$B$39,$A18,'Örnek - Kayıt'!$J$6:$J$39,"Çıkış yok")+COUNTIFS('Örnek - Kayıt'!$A$6:$A$39,DATE($B$3,$B$2,Y$6),'Örnek - Kayıt'!$B$6:$B$39,$A18,'Örnek - Kayıt'!$J$6:$J$39,"Giriş yok")&gt;0,"?",IF(COUNTIFS('Örnek - Kayıt'!$A$6:$A$39,DATE($B$3,$B$2,Y$6),'Örnek - Kayıt'!$B$6:$B$39,$A18,'Örnek - Kayıt'!$H$6:$H$39,"&gt;-24")&gt;0,"Ç","")))</f>
        <v/>
      </c>
      <c r="Z18" s="22" t="str">
        <f>IF(OR(OR($A18="",AND($B$4&lt;&gt;"",$C18&lt;&gt;$B$4)),Z$6=""),"",IF(COUNTIFS('Örnek - Kayıt'!$A$6:$A$39,DATE($B$3,$B$2,Z$6),'Örnek - Kayıt'!$B$6:$B$39,$A18,'Örnek - Kayıt'!$J$6:$J$39,"Çıkış yok")+COUNTIFS('Örnek - Kayıt'!$A$6:$A$39,DATE($B$3,$B$2,Z$6),'Örnek - Kayıt'!$B$6:$B$39,$A18,'Örnek - Kayıt'!$J$6:$J$39,"Giriş yok")&gt;0,"?",IF(COUNTIFS('Örnek - Kayıt'!$A$6:$A$39,DATE($B$3,$B$2,Z$6),'Örnek - Kayıt'!$B$6:$B$39,$A18,'Örnek - Kayıt'!$H$6:$H$39,"&gt;-24")&gt;0,"Ç","")))</f>
        <v/>
      </c>
      <c r="AA18" s="22" t="str">
        <f>IF(OR(OR($A18="",AND($B$4&lt;&gt;"",$C18&lt;&gt;$B$4)),AA$6=""),"",IF(COUNTIFS('Örnek - Kayıt'!$A$6:$A$39,DATE($B$3,$B$2,AA$6),'Örnek - Kayıt'!$B$6:$B$39,$A18,'Örnek - Kayıt'!$J$6:$J$39,"Çıkış yok")+COUNTIFS('Örnek - Kayıt'!$A$6:$A$39,DATE($B$3,$B$2,AA$6),'Örnek - Kayıt'!$B$6:$B$39,$A18,'Örnek - Kayıt'!$J$6:$J$39,"Giriş yok")&gt;0,"?",IF(COUNTIFS('Örnek - Kayıt'!$A$6:$A$39,DATE($B$3,$B$2,AA$6),'Örnek - Kayıt'!$B$6:$B$39,$A18,'Örnek - Kayıt'!$H$6:$H$39,"&gt;-24")&gt;0,"Ç","")))</f>
        <v/>
      </c>
      <c r="AB18" s="22" t="str">
        <f>IF(OR(OR($A18="",AND($B$4&lt;&gt;"",$C18&lt;&gt;$B$4)),AB$6=""),"",IF(COUNTIFS('Örnek - Kayıt'!$A$6:$A$39,DATE($B$3,$B$2,AB$6),'Örnek - Kayıt'!$B$6:$B$39,$A18,'Örnek - Kayıt'!$J$6:$J$39,"Çıkış yok")+COUNTIFS('Örnek - Kayıt'!$A$6:$A$39,DATE($B$3,$B$2,AB$6),'Örnek - Kayıt'!$B$6:$B$39,$A18,'Örnek - Kayıt'!$J$6:$J$39,"Giriş yok")&gt;0,"?",IF(COUNTIFS('Örnek - Kayıt'!$A$6:$A$39,DATE($B$3,$B$2,AB$6),'Örnek - Kayıt'!$B$6:$B$39,$A18,'Örnek - Kayıt'!$H$6:$H$39,"&gt;-24")&gt;0,"Ç","")))</f>
        <v/>
      </c>
      <c r="AC18" s="22" t="str">
        <f>IF(OR(OR($A18="",AND($B$4&lt;&gt;"",$C18&lt;&gt;$B$4)),AC$6=""),"",IF(COUNTIFS('Örnek - Kayıt'!$A$6:$A$39,DATE($B$3,$B$2,AC$6),'Örnek - Kayıt'!$B$6:$B$39,$A18,'Örnek - Kayıt'!$J$6:$J$39,"Çıkış yok")+COUNTIFS('Örnek - Kayıt'!$A$6:$A$39,DATE($B$3,$B$2,AC$6),'Örnek - Kayıt'!$B$6:$B$39,$A18,'Örnek - Kayıt'!$J$6:$J$39,"Giriş yok")&gt;0,"?",IF(COUNTIFS('Örnek - Kayıt'!$A$6:$A$39,DATE($B$3,$B$2,AC$6),'Örnek - Kayıt'!$B$6:$B$39,$A18,'Örnek - Kayıt'!$H$6:$H$39,"&gt;-24")&gt;0,"Ç","")))</f>
        <v/>
      </c>
      <c r="AD18" s="22" t="str">
        <f>IF(OR(OR($A18="",AND($B$4&lt;&gt;"",$C18&lt;&gt;$B$4)),AD$6=""),"",IF(COUNTIFS('Örnek - Kayıt'!$A$6:$A$39,DATE($B$3,$B$2,AD$6),'Örnek - Kayıt'!$B$6:$B$39,$A18,'Örnek - Kayıt'!$J$6:$J$39,"Çıkış yok")+COUNTIFS('Örnek - Kayıt'!$A$6:$A$39,DATE($B$3,$B$2,AD$6),'Örnek - Kayıt'!$B$6:$B$39,$A18,'Örnek - Kayıt'!$J$6:$J$39,"Giriş yok")&gt;0,"?",IF(COUNTIFS('Örnek - Kayıt'!$A$6:$A$39,DATE($B$3,$B$2,AD$6),'Örnek - Kayıt'!$B$6:$B$39,$A18,'Örnek - Kayıt'!$H$6:$H$39,"&gt;-24")&gt;0,"Ç","")))</f>
        <v/>
      </c>
      <c r="AE18" s="22" t="str">
        <f>IF(OR(OR($A18="",AND($B$4&lt;&gt;"",$C18&lt;&gt;$B$4)),AE$6=""),"",IF(COUNTIFS('Örnek - Kayıt'!$A$6:$A$39,DATE($B$3,$B$2,AE$6),'Örnek - Kayıt'!$B$6:$B$39,$A18,'Örnek - Kayıt'!$J$6:$J$39,"Çıkış yok")+COUNTIFS('Örnek - Kayıt'!$A$6:$A$39,DATE($B$3,$B$2,AE$6),'Örnek - Kayıt'!$B$6:$B$39,$A18,'Örnek - Kayıt'!$J$6:$J$39,"Giriş yok")&gt;0,"?",IF(COUNTIFS('Örnek - Kayıt'!$A$6:$A$39,DATE($B$3,$B$2,AE$6),'Örnek - Kayıt'!$B$6:$B$39,$A18,'Örnek - Kayıt'!$H$6:$H$39,"&gt;-24")&gt;0,"Ç","")))</f>
        <v/>
      </c>
      <c r="AF18" s="22" t="str">
        <f>IF(OR(OR($A18="",AND($B$4&lt;&gt;"",$C18&lt;&gt;$B$4)),AF$6=""),"",IF(COUNTIFS('Örnek - Kayıt'!$A$6:$A$39,DATE($B$3,$B$2,AF$6),'Örnek - Kayıt'!$B$6:$B$39,$A18,'Örnek - Kayıt'!$J$6:$J$39,"Çıkış yok")+COUNTIFS('Örnek - Kayıt'!$A$6:$A$39,DATE($B$3,$B$2,AF$6),'Örnek - Kayıt'!$B$6:$B$39,$A18,'Örnek - Kayıt'!$J$6:$J$39,"Giriş yok")&gt;0,"?",IF(COUNTIFS('Örnek - Kayıt'!$A$6:$A$39,DATE($B$3,$B$2,AF$6),'Örnek - Kayıt'!$B$6:$B$39,$A18,'Örnek - Kayıt'!$H$6:$H$39,"&gt;-24")&gt;0,"Ç","")))</f>
        <v/>
      </c>
      <c r="AG18" s="22" t="str">
        <f>IF(OR(OR($A18="",AND($B$4&lt;&gt;"",$C18&lt;&gt;$B$4)),AG$6=""),"",IF(COUNTIFS('Örnek - Kayıt'!$A$6:$A$39,DATE($B$3,$B$2,AG$6),'Örnek - Kayıt'!$B$6:$B$39,$A18,'Örnek - Kayıt'!$J$6:$J$39,"Çıkış yok")+COUNTIFS('Örnek - Kayıt'!$A$6:$A$39,DATE($B$3,$B$2,AG$6),'Örnek - Kayıt'!$B$6:$B$39,$A18,'Örnek - Kayıt'!$J$6:$J$39,"Giriş yok")&gt;0,"?",IF(COUNTIFS('Örnek - Kayıt'!$A$6:$A$39,DATE($B$3,$B$2,AG$6),'Örnek - Kayıt'!$B$6:$B$39,$A18,'Örnek - Kayıt'!$H$6:$H$39,"&gt;-24")&gt;0,"Ç","")))</f>
        <v/>
      </c>
      <c r="AH18" s="22" t="str">
        <f>IF(OR(OR($A18="",AND($B$4&lt;&gt;"",$C18&lt;&gt;$B$4)),AH$6=""),"",IF(COUNTIFS('Örnek - Kayıt'!$A$6:$A$39,DATE($B$3,$B$2,AH$6),'Örnek - Kayıt'!$B$6:$B$39,$A18,'Örnek - Kayıt'!$J$6:$J$39,"Çıkış yok")+COUNTIFS('Örnek - Kayıt'!$A$6:$A$39,DATE($B$3,$B$2,AH$6),'Örnek - Kayıt'!$B$6:$B$39,$A18,'Örnek - Kayıt'!$J$6:$J$39,"Giriş yok")&gt;0,"?",IF(COUNTIFS('Örnek - Kayıt'!$A$6:$A$39,DATE($B$3,$B$2,AH$6),'Örnek - Kayıt'!$B$6:$B$39,$A18,'Örnek - Kayıt'!$H$6:$H$39,"&gt;-24")&gt;0,"Ç","")))</f>
        <v/>
      </c>
      <c r="AI18" s="22" t="str">
        <f>IF(OR(OR($A18="",AND($B$4&lt;&gt;"",$C18&lt;&gt;$B$4)),AI$6=""),"",IF(COUNTIFS('Örnek - Kayıt'!$A$6:$A$39,DATE($B$3,$B$2,AI$6),'Örnek - Kayıt'!$B$6:$B$39,$A18,'Örnek - Kayıt'!$J$6:$J$39,"Çıkış yok")+COUNTIFS('Örnek - Kayıt'!$A$6:$A$39,DATE($B$3,$B$2,AI$6),'Örnek - Kayıt'!$B$6:$B$39,$A18,'Örnek - Kayıt'!$J$6:$J$39,"Giriş yok")&gt;0,"?",IF(COUNTIFS('Örnek - Kayıt'!$A$6:$A$39,DATE($B$3,$B$2,AI$6),'Örnek - Kayıt'!$B$6:$B$39,$A18,'Örnek - Kayıt'!$H$6:$H$39,"&gt;-24")&gt;0,"Ç","")))</f>
        <v/>
      </c>
      <c r="AJ18" s="22" t="str">
        <f>IF(OR(OR($A18="",AND($B$4&lt;&gt;"",$C18&lt;&gt;$B$4)),AJ$6=""),"",IF(COUNTIFS('Örnek - Kayıt'!$A$6:$A$39,DATE($B$3,$B$2,AJ$6),'Örnek - Kayıt'!$B$6:$B$39,$A18,'Örnek - Kayıt'!$J$6:$J$39,"Çıkış yok")+COUNTIFS('Örnek - Kayıt'!$A$6:$A$39,DATE($B$3,$B$2,AJ$6),'Örnek - Kayıt'!$B$6:$B$39,$A18,'Örnek - Kayıt'!$J$6:$J$39,"Giriş yok")&gt;0,"?",IF(COUNTIFS('Örnek - Kayıt'!$A$6:$A$39,DATE($B$3,$B$2,AJ$6),'Örnek - Kayıt'!$B$6:$B$39,$A18,'Örnek - Kayıt'!$H$6:$H$39,"&gt;-24")&gt;0,"Ç","")))</f>
        <v/>
      </c>
      <c r="AK18" s="22" t="str">
        <f>IF(OR(OR($A18="",AND($B$4&lt;&gt;"",$C18&lt;&gt;$B$4)),AK$6=""),"",IF(COUNTIFS('Örnek - Kayıt'!$A$6:$A$39,DATE($B$3,$B$2,AK$6),'Örnek - Kayıt'!$B$6:$B$39,$A18,'Örnek - Kayıt'!$J$6:$J$39,"Çıkış yok")+COUNTIFS('Örnek - Kayıt'!$A$6:$A$39,DATE($B$3,$B$2,AK$6),'Örnek - Kayıt'!$B$6:$B$39,$A18,'Örnek - Kayıt'!$J$6:$J$39,"Giriş yok")&gt;0,"?",IF(COUNTIFS('Örnek - Kayıt'!$A$6:$A$39,DATE($B$3,$B$2,AK$6),'Örnek - Kayıt'!$B$6:$B$39,$A18,'Örnek - Kayıt'!$H$6:$H$39,"&gt;-24")&gt;0,"Ç","")))</f>
        <v/>
      </c>
      <c r="AL18" s="22" t="str">
        <f>IF(OR(OR($A18="",AND($B$4&lt;&gt;"",$C18&lt;&gt;$B$4)),AL$6=""),"",IF(COUNTIFS('Örnek - Kayıt'!$A$6:$A$39,DATE($B$3,$B$2,AL$6),'Örnek - Kayıt'!$B$6:$B$39,$A18,'Örnek - Kayıt'!$J$6:$J$39,"Çıkış yok")+COUNTIFS('Örnek - Kayıt'!$A$6:$A$39,DATE($B$3,$B$2,AL$6),'Örnek - Kayıt'!$B$6:$B$39,$A18,'Örnek - Kayıt'!$J$6:$J$39,"Giriş yok")&gt;0,"?",IF(COUNTIFS('Örnek - Kayıt'!$A$6:$A$39,DATE($B$3,$B$2,AL$6),'Örnek - Kayıt'!$B$6:$B$39,$A18,'Örnek - Kayıt'!$H$6:$H$39,"&gt;-24")&gt;0,"Ç","")))</f>
        <v/>
      </c>
      <c r="AM18" s="22" t="str">
        <f>IF(OR(OR($A18="",AND($B$4&lt;&gt;"",$C18&lt;&gt;$B$4)),AM$6=""),"",IF(COUNTIFS('Örnek - Kayıt'!$A$6:$A$39,DATE($B$3,$B$2,AM$6),'Örnek - Kayıt'!$B$6:$B$39,$A18,'Örnek - Kayıt'!$J$6:$J$39,"Çıkış yok")+COUNTIFS('Örnek - Kayıt'!$A$6:$A$39,DATE($B$3,$B$2,AM$6),'Örnek - Kayıt'!$B$6:$B$39,$A18,'Örnek - Kayıt'!$J$6:$J$39,"Giriş yok")&gt;0,"?",IF(COUNTIFS('Örnek - Kayıt'!$A$6:$A$39,DATE($B$3,$B$2,AM$6),'Örnek - Kayıt'!$B$6:$B$39,$A18,'Örnek - Kayıt'!$H$6:$H$39,"&gt;-24")&gt;0,"Ç","")))</f>
        <v/>
      </c>
      <c r="AN18" s="22" t="str">
        <f>IF(OR(OR($A18="",AND($B$4&lt;&gt;"",$C18&lt;&gt;$B$4)),AN$6=""),"",IF(COUNTIFS('Örnek - Kayıt'!$A$6:$A$39,DATE($B$3,$B$2,AN$6),'Örnek - Kayıt'!$B$6:$B$39,$A18,'Örnek - Kayıt'!$J$6:$J$39,"Çıkış yok")+COUNTIFS('Örnek - Kayıt'!$A$6:$A$39,DATE($B$3,$B$2,AN$6),'Örnek - Kayıt'!$B$6:$B$39,$A18,'Örnek - Kayıt'!$J$6:$J$39,"Giriş yok")&gt;0,"?",IF(COUNTIFS('Örnek - Kayıt'!$A$6:$A$39,DATE($B$3,$B$2,AN$6),'Örnek - Kayıt'!$B$6:$B$39,$A18,'Örnek - Kayıt'!$H$6:$H$39,"&gt;-24")&gt;0,"Ç","")))</f>
        <v/>
      </c>
      <c r="AO18" s="22" t="str">
        <f>IF(OR(OR($A18="",AND($B$4&lt;&gt;"",$C18&lt;&gt;$B$4)),AO$6=""),"",IF(COUNTIFS('Örnek - Kayıt'!$A$6:$A$39,DATE($B$3,$B$2,AO$6),'Örnek - Kayıt'!$B$6:$B$39,$A18,'Örnek - Kayıt'!$J$6:$J$39,"Çıkış yok")+COUNTIFS('Örnek - Kayıt'!$A$6:$A$39,DATE($B$3,$B$2,AO$6),'Örnek - Kayıt'!$B$6:$B$39,$A18,'Örnek - Kayıt'!$J$6:$J$39,"Giriş yok")&gt;0,"?",IF(COUNTIFS('Örnek - Kayıt'!$A$6:$A$39,DATE($B$3,$B$2,AO$6),'Örnek - Kayıt'!$B$6:$B$39,$A18,'Örnek - Kayıt'!$H$6:$H$39,"&gt;-24")&gt;0,"Ç","")))</f>
        <v/>
      </c>
      <c r="AP18" s="22" t="str">
        <f>IF(OR(OR($A18="",AND($B$4&lt;&gt;"",$C18&lt;&gt;$B$4)),AP$6=""),"",IF(COUNTIFS('Örnek - Kayıt'!$A$6:$A$39,DATE($B$3,$B$2,AP$6),'Örnek - Kayıt'!$B$6:$B$39,$A18,'Örnek - Kayıt'!$J$6:$J$39,"Çıkış yok")+COUNTIFS('Örnek - Kayıt'!$A$6:$A$39,DATE($B$3,$B$2,AP$6),'Örnek - Kayıt'!$B$6:$B$39,$A18,'Örnek - Kayıt'!$J$6:$J$39,"Giriş yok")&gt;0,"?",IF(COUNTIFS('Örnek - Kayıt'!$A$6:$A$39,DATE($B$3,$B$2,AP$6),'Örnek - Kayıt'!$B$6:$B$39,$A18,'Örnek - Kayıt'!$H$6:$H$39,"&gt;-24")&gt;0,"Ç","")))</f>
        <v/>
      </c>
    </row>
    <row r="19" spans="1:42" ht="18" customHeight="1" x14ac:dyDescent="0.2">
      <c r="A19" s="28"/>
      <c r="B19" s="12"/>
      <c r="C19" s="12"/>
      <c r="D19" s="29" t="str">
        <f t="shared" si="1"/>
        <v/>
      </c>
      <c r="E19" s="30" t="str">
        <f>IF(OR($A19="",AND($B$4&lt;&gt;"",$C19&lt;&gt;$B$4)),"",SUMIFS('Örnek - Kayıt'!$H$6:$H$39,'Örnek - Kayıt'!$A$6:$A$39,"&gt;="&amp;DATE($B$3,$B$2,1),'Örnek - Kayıt'!$A$6:$A$39,"&lt;"&amp;DATE($B$3,$B$2+1,1),'Örnek - Kayıt'!$B$6:$B$39,$A19))</f>
        <v/>
      </c>
      <c r="F19" s="31" t="str">
        <f t="shared" si="2"/>
        <v/>
      </c>
      <c r="G19" s="22" t="str">
        <f>IF(OR($A19="",AND($B$4&lt;&gt;"",$C19&lt;&gt;$B$4)),"",COUNTIFS('Örnek - Kayıt'!$A$6:$A$39,"&gt;="&amp;DATE($B$3,$B$2,1),'Örnek - Kayıt'!$A$6:$A$39,"&lt;"&amp;DATE($B$3,$B$2+1,1),'Örnek - Kayıt'!$B$6:$B$39,$A19,'Örnek - Kayıt'!$I$6:$I$39,"&gt;0"))</f>
        <v/>
      </c>
      <c r="H19" s="22" t="str">
        <f>IF(OR($A19="",AND($B$4&lt;&gt;"",$C19&lt;&gt;$B$4)),"",SUMIFS('Örnek - Kayıt'!$I$6:$I$39,'Örnek - Kayıt'!$A$6:$A$39,"&gt;="&amp;DATE($B$3,$B$2,1),'Örnek - Kayıt'!$A$6:$A$39,"&lt;"&amp;DATE($B$3,$B$2+1,1),'Örnek - Kayıt'!$B$6:$B$39,$A19))</f>
        <v/>
      </c>
      <c r="I19" s="22" t="str">
        <f t="shared" si="3"/>
        <v/>
      </c>
      <c r="J19" s="22" t="str">
        <f>IF(OR($A19="",AND($B$4&lt;&gt;"",$C19&lt;&gt;$B$4)),"",COUNTIFS('Örnek - Kayıt'!$A$6:$A$39,"&gt;="&amp;DATE($B$3,$B$2,1),'Örnek - Kayıt'!$A$6:$A$39,"&lt;"&amp;DATE($B$3,$B$2+1,1),'Örnek - Kayıt'!$B$6:$B$39,$A19,'Örnek - Kayıt'!$H$6:$H$39,"&gt;"&amp;$H$3))</f>
        <v/>
      </c>
      <c r="L19" s="22" t="str">
        <f>IF(OR(OR($A19="",AND($B$4&lt;&gt;"",$C19&lt;&gt;$B$4)),L$6=""),"",IF(COUNTIFS('Örnek - Kayıt'!$A$6:$A$39,DATE($B$3,$B$2,L$6),'Örnek - Kayıt'!$B$6:$B$39,$A19,'Örnek - Kayıt'!$J$6:$J$39,"Çıkış yok")+COUNTIFS('Örnek - Kayıt'!$A$6:$A$39,DATE($B$3,$B$2,L$6),'Örnek - Kayıt'!$B$6:$B$39,$A19,'Örnek - Kayıt'!$J$6:$J$39,"Giriş yok")&gt;0,"?",IF(COUNTIFS('Örnek - Kayıt'!$A$6:$A$39,DATE($B$3,$B$2,L$6),'Örnek - Kayıt'!$B$6:$B$39,$A19,'Örnek - Kayıt'!$H$6:$H$39,"&gt;-24")&gt;0,"Ç","")))</f>
        <v/>
      </c>
      <c r="M19" s="22" t="str">
        <f>IF(OR(OR($A19="",AND($B$4&lt;&gt;"",$C19&lt;&gt;$B$4)),M$6=""),"",IF(COUNTIFS('Örnek - Kayıt'!$A$6:$A$39,DATE($B$3,$B$2,M$6),'Örnek - Kayıt'!$B$6:$B$39,$A19,'Örnek - Kayıt'!$J$6:$J$39,"Çıkış yok")+COUNTIFS('Örnek - Kayıt'!$A$6:$A$39,DATE($B$3,$B$2,M$6),'Örnek - Kayıt'!$B$6:$B$39,$A19,'Örnek - Kayıt'!$J$6:$J$39,"Giriş yok")&gt;0,"?",IF(COUNTIFS('Örnek - Kayıt'!$A$6:$A$39,DATE($B$3,$B$2,M$6),'Örnek - Kayıt'!$B$6:$B$39,$A19,'Örnek - Kayıt'!$H$6:$H$39,"&gt;-24")&gt;0,"Ç","")))</f>
        <v/>
      </c>
      <c r="N19" s="22" t="str">
        <f>IF(OR(OR($A19="",AND($B$4&lt;&gt;"",$C19&lt;&gt;$B$4)),N$6=""),"",IF(COUNTIFS('Örnek - Kayıt'!$A$6:$A$39,DATE($B$3,$B$2,N$6),'Örnek - Kayıt'!$B$6:$B$39,$A19,'Örnek - Kayıt'!$J$6:$J$39,"Çıkış yok")+COUNTIFS('Örnek - Kayıt'!$A$6:$A$39,DATE($B$3,$B$2,N$6),'Örnek - Kayıt'!$B$6:$B$39,$A19,'Örnek - Kayıt'!$J$6:$J$39,"Giriş yok")&gt;0,"?",IF(COUNTIFS('Örnek - Kayıt'!$A$6:$A$39,DATE($B$3,$B$2,N$6),'Örnek - Kayıt'!$B$6:$B$39,$A19,'Örnek - Kayıt'!$H$6:$H$39,"&gt;-24")&gt;0,"Ç","")))</f>
        <v/>
      </c>
      <c r="O19" s="22" t="str">
        <f>IF(OR(OR($A19="",AND($B$4&lt;&gt;"",$C19&lt;&gt;$B$4)),O$6=""),"",IF(COUNTIFS('Örnek - Kayıt'!$A$6:$A$39,DATE($B$3,$B$2,O$6),'Örnek - Kayıt'!$B$6:$B$39,$A19,'Örnek - Kayıt'!$J$6:$J$39,"Çıkış yok")+COUNTIFS('Örnek - Kayıt'!$A$6:$A$39,DATE($B$3,$B$2,O$6),'Örnek - Kayıt'!$B$6:$B$39,$A19,'Örnek - Kayıt'!$J$6:$J$39,"Giriş yok")&gt;0,"?",IF(COUNTIFS('Örnek - Kayıt'!$A$6:$A$39,DATE($B$3,$B$2,O$6),'Örnek - Kayıt'!$B$6:$B$39,$A19,'Örnek - Kayıt'!$H$6:$H$39,"&gt;-24")&gt;0,"Ç","")))</f>
        <v/>
      </c>
      <c r="P19" s="22" t="str">
        <f>IF(OR(OR($A19="",AND($B$4&lt;&gt;"",$C19&lt;&gt;$B$4)),P$6=""),"",IF(COUNTIFS('Örnek - Kayıt'!$A$6:$A$39,DATE($B$3,$B$2,P$6),'Örnek - Kayıt'!$B$6:$B$39,$A19,'Örnek - Kayıt'!$J$6:$J$39,"Çıkış yok")+COUNTIFS('Örnek - Kayıt'!$A$6:$A$39,DATE($B$3,$B$2,P$6),'Örnek - Kayıt'!$B$6:$B$39,$A19,'Örnek - Kayıt'!$J$6:$J$39,"Giriş yok")&gt;0,"?",IF(COUNTIFS('Örnek - Kayıt'!$A$6:$A$39,DATE($B$3,$B$2,P$6),'Örnek - Kayıt'!$B$6:$B$39,$A19,'Örnek - Kayıt'!$H$6:$H$39,"&gt;-24")&gt;0,"Ç","")))</f>
        <v/>
      </c>
      <c r="Q19" s="22" t="str">
        <f>IF(OR(OR($A19="",AND($B$4&lt;&gt;"",$C19&lt;&gt;$B$4)),Q$6=""),"",IF(COUNTIFS('Örnek - Kayıt'!$A$6:$A$39,DATE($B$3,$B$2,Q$6),'Örnek - Kayıt'!$B$6:$B$39,$A19,'Örnek - Kayıt'!$J$6:$J$39,"Çıkış yok")+COUNTIFS('Örnek - Kayıt'!$A$6:$A$39,DATE($B$3,$B$2,Q$6),'Örnek - Kayıt'!$B$6:$B$39,$A19,'Örnek - Kayıt'!$J$6:$J$39,"Giriş yok")&gt;0,"?",IF(COUNTIFS('Örnek - Kayıt'!$A$6:$A$39,DATE($B$3,$B$2,Q$6),'Örnek - Kayıt'!$B$6:$B$39,$A19,'Örnek - Kayıt'!$H$6:$H$39,"&gt;-24")&gt;0,"Ç","")))</f>
        <v/>
      </c>
      <c r="R19" s="22" t="str">
        <f>IF(OR(OR($A19="",AND($B$4&lt;&gt;"",$C19&lt;&gt;$B$4)),R$6=""),"",IF(COUNTIFS('Örnek - Kayıt'!$A$6:$A$39,DATE($B$3,$B$2,R$6),'Örnek - Kayıt'!$B$6:$B$39,$A19,'Örnek - Kayıt'!$J$6:$J$39,"Çıkış yok")+COUNTIFS('Örnek - Kayıt'!$A$6:$A$39,DATE($B$3,$B$2,R$6),'Örnek - Kayıt'!$B$6:$B$39,$A19,'Örnek - Kayıt'!$J$6:$J$39,"Giriş yok")&gt;0,"?",IF(COUNTIFS('Örnek - Kayıt'!$A$6:$A$39,DATE($B$3,$B$2,R$6),'Örnek - Kayıt'!$B$6:$B$39,$A19,'Örnek - Kayıt'!$H$6:$H$39,"&gt;-24")&gt;0,"Ç","")))</f>
        <v/>
      </c>
      <c r="S19" s="22" t="str">
        <f>IF(OR(OR($A19="",AND($B$4&lt;&gt;"",$C19&lt;&gt;$B$4)),S$6=""),"",IF(COUNTIFS('Örnek - Kayıt'!$A$6:$A$39,DATE($B$3,$B$2,S$6),'Örnek - Kayıt'!$B$6:$B$39,$A19,'Örnek - Kayıt'!$J$6:$J$39,"Çıkış yok")+COUNTIFS('Örnek - Kayıt'!$A$6:$A$39,DATE($B$3,$B$2,S$6),'Örnek - Kayıt'!$B$6:$B$39,$A19,'Örnek - Kayıt'!$J$6:$J$39,"Giriş yok")&gt;0,"?",IF(COUNTIFS('Örnek - Kayıt'!$A$6:$A$39,DATE($B$3,$B$2,S$6),'Örnek - Kayıt'!$B$6:$B$39,$A19,'Örnek - Kayıt'!$H$6:$H$39,"&gt;-24")&gt;0,"Ç","")))</f>
        <v/>
      </c>
      <c r="T19" s="22" t="str">
        <f>IF(OR(OR($A19="",AND($B$4&lt;&gt;"",$C19&lt;&gt;$B$4)),T$6=""),"",IF(COUNTIFS('Örnek - Kayıt'!$A$6:$A$39,DATE($B$3,$B$2,T$6),'Örnek - Kayıt'!$B$6:$B$39,$A19,'Örnek - Kayıt'!$J$6:$J$39,"Çıkış yok")+COUNTIFS('Örnek - Kayıt'!$A$6:$A$39,DATE($B$3,$B$2,T$6),'Örnek - Kayıt'!$B$6:$B$39,$A19,'Örnek - Kayıt'!$J$6:$J$39,"Giriş yok")&gt;0,"?",IF(COUNTIFS('Örnek - Kayıt'!$A$6:$A$39,DATE($B$3,$B$2,T$6),'Örnek - Kayıt'!$B$6:$B$39,$A19,'Örnek - Kayıt'!$H$6:$H$39,"&gt;-24")&gt;0,"Ç","")))</f>
        <v/>
      </c>
      <c r="U19" s="22" t="str">
        <f>IF(OR(OR($A19="",AND($B$4&lt;&gt;"",$C19&lt;&gt;$B$4)),U$6=""),"",IF(COUNTIFS('Örnek - Kayıt'!$A$6:$A$39,DATE($B$3,$B$2,U$6),'Örnek - Kayıt'!$B$6:$B$39,$A19,'Örnek - Kayıt'!$J$6:$J$39,"Çıkış yok")+COUNTIFS('Örnek - Kayıt'!$A$6:$A$39,DATE($B$3,$B$2,U$6),'Örnek - Kayıt'!$B$6:$B$39,$A19,'Örnek - Kayıt'!$J$6:$J$39,"Giriş yok")&gt;0,"?",IF(COUNTIFS('Örnek - Kayıt'!$A$6:$A$39,DATE($B$3,$B$2,U$6),'Örnek - Kayıt'!$B$6:$B$39,$A19,'Örnek - Kayıt'!$H$6:$H$39,"&gt;-24")&gt;0,"Ç","")))</f>
        <v/>
      </c>
      <c r="V19" s="22" t="str">
        <f>IF(OR(OR($A19="",AND($B$4&lt;&gt;"",$C19&lt;&gt;$B$4)),V$6=""),"",IF(COUNTIFS('Örnek - Kayıt'!$A$6:$A$39,DATE($B$3,$B$2,V$6),'Örnek - Kayıt'!$B$6:$B$39,$A19,'Örnek - Kayıt'!$J$6:$J$39,"Çıkış yok")+COUNTIFS('Örnek - Kayıt'!$A$6:$A$39,DATE($B$3,$B$2,V$6),'Örnek - Kayıt'!$B$6:$B$39,$A19,'Örnek - Kayıt'!$J$6:$J$39,"Giriş yok")&gt;0,"?",IF(COUNTIFS('Örnek - Kayıt'!$A$6:$A$39,DATE($B$3,$B$2,V$6),'Örnek - Kayıt'!$B$6:$B$39,$A19,'Örnek - Kayıt'!$H$6:$H$39,"&gt;-24")&gt;0,"Ç","")))</f>
        <v/>
      </c>
      <c r="W19" s="22" t="str">
        <f>IF(OR(OR($A19="",AND($B$4&lt;&gt;"",$C19&lt;&gt;$B$4)),W$6=""),"",IF(COUNTIFS('Örnek - Kayıt'!$A$6:$A$39,DATE($B$3,$B$2,W$6),'Örnek - Kayıt'!$B$6:$B$39,$A19,'Örnek - Kayıt'!$J$6:$J$39,"Çıkış yok")+COUNTIFS('Örnek - Kayıt'!$A$6:$A$39,DATE($B$3,$B$2,W$6),'Örnek - Kayıt'!$B$6:$B$39,$A19,'Örnek - Kayıt'!$J$6:$J$39,"Giriş yok")&gt;0,"?",IF(COUNTIFS('Örnek - Kayıt'!$A$6:$A$39,DATE($B$3,$B$2,W$6),'Örnek - Kayıt'!$B$6:$B$39,$A19,'Örnek - Kayıt'!$H$6:$H$39,"&gt;-24")&gt;0,"Ç","")))</f>
        <v/>
      </c>
      <c r="X19" s="22" t="str">
        <f>IF(OR(OR($A19="",AND($B$4&lt;&gt;"",$C19&lt;&gt;$B$4)),X$6=""),"",IF(COUNTIFS('Örnek - Kayıt'!$A$6:$A$39,DATE($B$3,$B$2,X$6),'Örnek - Kayıt'!$B$6:$B$39,$A19,'Örnek - Kayıt'!$J$6:$J$39,"Çıkış yok")+COUNTIFS('Örnek - Kayıt'!$A$6:$A$39,DATE($B$3,$B$2,X$6),'Örnek - Kayıt'!$B$6:$B$39,$A19,'Örnek - Kayıt'!$J$6:$J$39,"Giriş yok")&gt;0,"?",IF(COUNTIFS('Örnek - Kayıt'!$A$6:$A$39,DATE($B$3,$B$2,X$6),'Örnek - Kayıt'!$B$6:$B$39,$A19,'Örnek - Kayıt'!$H$6:$H$39,"&gt;-24")&gt;0,"Ç","")))</f>
        <v/>
      </c>
      <c r="Y19" s="22" t="str">
        <f>IF(OR(OR($A19="",AND($B$4&lt;&gt;"",$C19&lt;&gt;$B$4)),Y$6=""),"",IF(COUNTIFS('Örnek - Kayıt'!$A$6:$A$39,DATE($B$3,$B$2,Y$6),'Örnek - Kayıt'!$B$6:$B$39,$A19,'Örnek - Kayıt'!$J$6:$J$39,"Çıkış yok")+COUNTIFS('Örnek - Kayıt'!$A$6:$A$39,DATE($B$3,$B$2,Y$6),'Örnek - Kayıt'!$B$6:$B$39,$A19,'Örnek - Kayıt'!$J$6:$J$39,"Giriş yok")&gt;0,"?",IF(COUNTIFS('Örnek - Kayıt'!$A$6:$A$39,DATE($B$3,$B$2,Y$6),'Örnek - Kayıt'!$B$6:$B$39,$A19,'Örnek - Kayıt'!$H$6:$H$39,"&gt;-24")&gt;0,"Ç","")))</f>
        <v/>
      </c>
      <c r="Z19" s="22" t="str">
        <f>IF(OR(OR($A19="",AND($B$4&lt;&gt;"",$C19&lt;&gt;$B$4)),Z$6=""),"",IF(COUNTIFS('Örnek - Kayıt'!$A$6:$A$39,DATE($B$3,$B$2,Z$6),'Örnek - Kayıt'!$B$6:$B$39,$A19,'Örnek - Kayıt'!$J$6:$J$39,"Çıkış yok")+COUNTIFS('Örnek - Kayıt'!$A$6:$A$39,DATE($B$3,$B$2,Z$6),'Örnek - Kayıt'!$B$6:$B$39,$A19,'Örnek - Kayıt'!$J$6:$J$39,"Giriş yok")&gt;0,"?",IF(COUNTIFS('Örnek - Kayıt'!$A$6:$A$39,DATE($B$3,$B$2,Z$6),'Örnek - Kayıt'!$B$6:$B$39,$A19,'Örnek - Kayıt'!$H$6:$H$39,"&gt;-24")&gt;0,"Ç","")))</f>
        <v/>
      </c>
      <c r="AA19" s="22" t="str">
        <f>IF(OR(OR($A19="",AND($B$4&lt;&gt;"",$C19&lt;&gt;$B$4)),AA$6=""),"",IF(COUNTIFS('Örnek - Kayıt'!$A$6:$A$39,DATE($B$3,$B$2,AA$6),'Örnek - Kayıt'!$B$6:$B$39,$A19,'Örnek - Kayıt'!$J$6:$J$39,"Çıkış yok")+COUNTIFS('Örnek - Kayıt'!$A$6:$A$39,DATE($B$3,$B$2,AA$6),'Örnek - Kayıt'!$B$6:$B$39,$A19,'Örnek - Kayıt'!$J$6:$J$39,"Giriş yok")&gt;0,"?",IF(COUNTIFS('Örnek - Kayıt'!$A$6:$A$39,DATE($B$3,$B$2,AA$6),'Örnek - Kayıt'!$B$6:$B$39,$A19,'Örnek - Kayıt'!$H$6:$H$39,"&gt;-24")&gt;0,"Ç","")))</f>
        <v/>
      </c>
      <c r="AB19" s="22" t="str">
        <f>IF(OR(OR($A19="",AND($B$4&lt;&gt;"",$C19&lt;&gt;$B$4)),AB$6=""),"",IF(COUNTIFS('Örnek - Kayıt'!$A$6:$A$39,DATE($B$3,$B$2,AB$6),'Örnek - Kayıt'!$B$6:$B$39,$A19,'Örnek - Kayıt'!$J$6:$J$39,"Çıkış yok")+COUNTIFS('Örnek - Kayıt'!$A$6:$A$39,DATE($B$3,$B$2,AB$6),'Örnek - Kayıt'!$B$6:$B$39,$A19,'Örnek - Kayıt'!$J$6:$J$39,"Giriş yok")&gt;0,"?",IF(COUNTIFS('Örnek - Kayıt'!$A$6:$A$39,DATE($B$3,$B$2,AB$6),'Örnek - Kayıt'!$B$6:$B$39,$A19,'Örnek - Kayıt'!$H$6:$H$39,"&gt;-24")&gt;0,"Ç","")))</f>
        <v/>
      </c>
      <c r="AC19" s="22" t="str">
        <f>IF(OR(OR($A19="",AND($B$4&lt;&gt;"",$C19&lt;&gt;$B$4)),AC$6=""),"",IF(COUNTIFS('Örnek - Kayıt'!$A$6:$A$39,DATE($B$3,$B$2,AC$6),'Örnek - Kayıt'!$B$6:$B$39,$A19,'Örnek - Kayıt'!$J$6:$J$39,"Çıkış yok")+COUNTIFS('Örnek - Kayıt'!$A$6:$A$39,DATE($B$3,$B$2,AC$6),'Örnek - Kayıt'!$B$6:$B$39,$A19,'Örnek - Kayıt'!$J$6:$J$39,"Giriş yok")&gt;0,"?",IF(COUNTIFS('Örnek - Kayıt'!$A$6:$A$39,DATE($B$3,$B$2,AC$6),'Örnek - Kayıt'!$B$6:$B$39,$A19,'Örnek - Kayıt'!$H$6:$H$39,"&gt;-24")&gt;0,"Ç","")))</f>
        <v/>
      </c>
      <c r="AD19" s="22" t="str">
        <f>IF(OR(OR($A19="",AND($B$4&lt;&gt;"",$C19&lt;&gt;$B$4)),AD$6=""),"",IF(COUNTIFS('Örnek - Kayıt'!$A$6:$A$39,DATE($B$3,$B$2,AD$6),'Örnek - Kayıt'!$B$6:$B$39,$A19,'Örnek - Kayıt'!$J$6:$J$39,"Çıkış yok")+COUNTIFS('Örnek - Kayıt'!$A$6:$A$39,DATE($B$3,$B$2,AD$6),'Örnek - Kayıt'!$B$6:$B$39,$A19,'Örnek - Kayıt'!$J$6:$J$39,"Giriş yok")&gt;0,"?",IF(COUNTIFS('Örnek - Kayıt'!$A$6:$A$39,DATE($B$3,$B$2,AD$6),'Örnek - Kayıt'!$B$6:$B$39,$A19,'Örnek - Kayıt'!$H$6:$H$39,"&gt;-24")&gt;0,"Ç","")))</f>
        <v/>
      </c>
      <c r="AE19" s="22" t="str">
        <f>IF(OR(OR($A19="",AND($B$4&lt;&gt;"",$C19&lt;&gt;$B$4)),AE$6=""),"",IF(COUNTIFS('Örnek - Kayıt'!$A$6:$A$39,DATE($B$3,$B$2,AE$6),'Örnek - Kayıt'!$B$6:$B$39,$A19,'Örnek - Kayıt'!$J$6:$J$39,"Çıkış yok")+COUNTIFS('Örnek - Kayıt'!$A$6:$A$39,DATE($B$3,$B$2,AE$6),'Örnek - Kayıt'!$B$6:$B$39,$A19,'Örnek - Kayıt'!$J$6:$J$39,"Giriş yok")&gt;0,"?",IF(COUNTIFS('Örnek - Kayıt'!$A$6:$A$39,DATE($B$3,$B$2,AE$6),'Örnek - Kayıt'!$B$6:$B$39,$A19,'Örnek - Kayıt'!$H$6:$H$39,"&gt;-24")&gt;0,"Ç","")))</f>
        <v/>
      </c>
      <c r="AF19" s="22" t="str">
        <f>IF(OR(OR($A19="",AND($B$4&lt;&gt;"",$C19&lt;&gt;$B$4)),AF$6=""),"",IF(COUNTIFS('Örnek - Kayıt'!$A$6:$A$39,DATE($B$3,$B$2,AF$6),'Örnek - Kayıt'!$B$6:$B$39,$A19,'Örnek - Kayıt'!$J$6:$J$39,"Çıkış yok")+COUNTIFS('Örnek - Kayıt'!$A$6:$A$39,DATE($B$3,$B$2,AF$6),'Örnek - Kayıt'!$B$6:$B$39,$A19,'Örnek - Kayıt'!$J$6:$J$39,"Giriş yok")&gt;0,"?",IF(COUNTIFS('Örnek - Kayıt'!$A$6:$A$39,DATE($B$3,$B$2,AF$6),'Örnek - Kayıt'!$B$6:$B$39,$A19,'Örnek - Kayıt'!$H$6:$H$39,"&gt;-24")&gt;0,"Ç","")))</f>
        <v/>
      </c>
      <c r="AG19" s="22" t="str">
        <f>IF(OR(OR($A19="",AND($B$4&lt;&gt;"",$C19&lt;&gt;$B$4)),AG$6=""),"",IF(COUNTIFS('Örnek - Kayıt'!$A$6:$A$39,DATE($B$3,$B$2,AG$6),'Örnek - Kayıt'!$B$6:$B$39,$A19,'Örnek - Kayıt'!$J$6:$J$39,"Çıkış yok")+COUNTIFS('Örnek - Kayıt'!$A$6:$A$39,DATE($B$3,$B$2,AG$6),'Örnek - Kayıt'!$B$6:$B$39,$A19,'Örnek - Kayıt'!$J$6:$J$39,"Giriş yok")&gt;0,"?",IF(COUNTIFS('Örnek - Kayıt'!$A$6:$A$39,DATE($B$3,$B$2,AG$6),'Örnek - Kayıt'!$B$6:$B$39,$A19,'Örnek - Kayıt'!$H$6:$H$39,"&gt;-24")&gt;0,"Ç","")))</f>
        <v/>
      </c>
      <c r="AH19" s="22" t="str">
        <f>IF(OR(OR($A19="",AND($B$4&lt;&gt;"",$C19&lt;&gt;$B$4)),AH$6=""),"",IF(COUNTIFS('Örnek - Kayıt'!$A$6:$A$39,DATE($B$3,$B$2,AH$6),'Örnek - Kayıt'!$B$6:$B$39,$A19,'Örnek - Kayıt'!$J$6:$J$39,"Çıkış yok")+COUNTIFS('Örnek - Kayıt'!$A$6:$A$39,DATE($B$3,$B$2,AH$6),'Örnek - Kayıt'!$B$6:$B$39,$A19,'Örnek - Kayıt'!$J$6:$J$39,"Giriş yok")&gt;0,"?",IF(COUNTIFS('Örnek - Kayıt'!$A$6:$A$39,DATE($B$3,$B$2,AH$6),'Örnek - Kayıt'!$B$6:$B$39,$A19,'Örnek - Kayıt'!$H$6:$H$39,"&gt;-24")&gt;0,"Ç","")))</f>
        <v/>
      </c>
      <c r="AI19" s="22" t="str">
        <f>IF(OR(OR($A19="",AND($B$4&lt;&gt;"",$C19&lt;&gt;$B$4)),AI$6=""),"",IF(COUNTIFS('Örnek - Kayıt'!$A$6:$A$39,DATE($B$3,$B$2,AI$6),'Örnek - Kayıt'!$B$6:$B$39,$A19,'Örnek - Kayıt'!$J$6:$J$39,"Çıkış yok")+COUNTIFS('Örnek - Kayıt'!$A$6:$A$39,DATE($B$3,$B$2,AI$6),'Örnek - Kayıt'!$B$6:$B$39,$A19,'Örnek - Kayıt'!$J$6:$J$39,"Giriş yok")&gt;0,"?",IF(COUNTIFS('Örnek - Kayıt'!$A$6:$A$39,DATE($B$3,$B$2,AI$6),'Örnek - Kayıt'!$B$6:$B$39,$A19,'Örnek - Kayıt'!$H$6:$H$39,"&gt;-24")&gt;0,"Ç","")))</f>
        <v/>
      </c>
      <c r="AJ19" s="22" t="str">
        <f>IF(OR(OR($A19="",AND($B$4&lt;&gt;"",$C19&lt;&gt;$B$4)),AJ$6=""),"",IF(COUNTIFS('Örnek - Kayıt'!$A$6:$A$39,DATE($B$3,$B$2,AJ$6),'Örnek - Kayıt'!$B$6:$B$39,$A19,'Örnek - Kayıt'!$J$6:$J$39,"Çıkış yok")+COUNTIFS('Örnek - Kayıt'!$A$6:$A$39,DATE($B$3,$B$2,AJ$6),'Örnek - Kayıt'!$B$6:$B$39,$A19,'Örnek - Kayıt'!$J$6:$J$39,"Giriş yok")&gt;0,"?",IF(COUNTIFS('Örnek - Kayıt'!$A$6:$A$39,DATE($B$3,$B$2,AJ$6),'Örnek - Kayıt'!$B$6:$B$39,$A19,'Örnek - Kayıt'!$H$6:$H$39,"&gt;-24")&gt;0,"Ç","")))</f>
        <v/>
      </c>
      <c r="AK19" s="22" t="str">
        <f>IF(OR(OR($A19="",AND($B$4&lt;&gt;"",$C19&lt;&gt;$B$4)),AK$6=""),"",IF(COUNTIFS('Örnek - Kayıt'!$A$6:$A$39,DATE($B$3,$B$2,AK$6),'Örnek - Kayıt'!$B$6:$B$39,$A19,'Örnek - Kayıt'!$J$6:$J$39,"Çıkış yok")+COUNTIFS('Örnek - Kayıt'!$A$6:$A$39,DATE($B$3,$B$2,AK$6),'Örnek - Kayıt'!$B$6:$B$39,$A19,'Örnek - Kayıt'!$J$6:$J$39,"Giriş yok")&gt;0,"?",IF(COUNTIFS('Örnek - Kayıt'!$A$6:$A$39,DATE($B$3,$B$2,AK$6),'Örnek - Kayıt'!$B$6:$B$39,$A19,'Örnek - Kayıt'!$H$6:$H$39,"&gt;-24")&gt;0,"Ç","")))</f>
        <v/>
      </c>
      <c r="AL19" s="22" t="str">
        <f>IF(OR(OR($A19="",AND($B$4&lt;&gt;"",$C19&lt;&gt;$B$4)),AL$6=""),"",IF(COUNTIFS('Örnek - Kayıt'!$A$6:$A$39,DATE($B$3,$B$2,AL$6),'Örnek - Kayıt'!$B$6:$B$39,$A19,'Örnek - Kayıt'!$J$6:$J$39,"Çıkış yok")+COUNTIFS('Örnek - Kayıt'!$A$6:$A$39,DATE($B$3,$B$2,AL$6),'Örnek - Kayıt'!$B$6:$B$39,$A19,'Örnek - Kayıt'!$J$6:$J$39,"Giriş yok")&gt;0,"?",IF(COUNTIFS('Örnek - Kayıt'!$A$6:$A$39,DATE($B$3,$B$2,AL$6),'Örnek - Kayıt'!$B$6:$B$39,$A19,'Örnek - Kayıt'!$H$6:$H$39,"&gt;-24")&gt;0,"Ç","")))</f>
        <v/>
      </c>
      <c r="AM19" s="22" t="str">
        <f>IF(OR(OR($A19="",AND($B$4&lt;&gt;"",$C19&lt;&gt;$B$4)),AM$6=""),"",IF(COUNTIFS('Örnek - Kayıt'!$A$6:$A$39,DATE($B$3,$B$2,AM$6),'Örnek - Kayıt'!$B$6:$B$39,$A19,'Örnek - Kayıt'!$J$6:$J$39,"Çıkış yok")+COUNTIFS('Örnek - Kayıt'!$A$6:$A$39,DATE($B$3,$B$2,AM$6),'Örnek - Kayıt'!$B$6:$B$39,$A19,'Örnek - Kayıt'!$J$6:$J$39,"Giriş yok")&gt;0,"?",IF(COUNTIFS('Örnek - Kayıt'!$A$6:$A$39,DATE($B$3,$B$2,AM$6),'Örnek - Kayıt'!$B$6:$B$39,$A19,'Örnek - Kayıt'!$H$6:$H$39,"&gt;-24")&gt;0,"Ç","")))</f>
        <v/>
      </c>
      <c r="AN19" s="22" t="str">
        <f>IF(OR(OR($A19="",AND($B$4&lt;&gt;"",$C19&lt;&gt;$B$4)),AN$6=""),"",IF(COUNTIFS('Örnek - Kayıt'!$A$6:$A$39,DATE($B$3,$B$2,AN$6),'Örnek - Kayıt'!$B$6:$B$39,$A19,'Örnek - Kayıt'!$J$6:$J$39,"Çıkış yok")+COUNTIFS('Örnek - Kayıt'!$A$6:$A$39,DATE($B$3,$B$2,AN$6),'Örnek - Kayıt'!$B$6:$B$39,$A19,'Örnek - Kayıt'!$J$6:$J$39,"Giriş yok")&gt;0,"?",IF(COUNTIFS('Örnek - Kayıt'!$A$6:$A$39,DATE($B$3,$B$2,AN$6),'Örnek - Kayıt'!$B$6:$B$39,$A19,'Örnek - Kayıt'!$H$6:$H$39,"&gt;-24")&gt;0,"Ç","")))</f>
        <v/>
      </c>
      <c r="AO19" s="22" t="str">
        <f>IF(OR(OR($A19="",AND($B$4&lt;&gt;"",$C19&lt;&gt;$B$4)),AO$6=""),"",IF(COUNTIFS('Örnek - Kayıt'!$A$6:$A$39,DATE($B$3,$B$2,AO$6),'Örnek - Kayıt'!$B$6:$B$39,$A19,'Örnek - Kayıt'!$J$6:$J$39,"Çıkış yok")+COUNTIFS('Örnek - Kayıt'!$A$6:$A$39,DATE($B$3,$B$2,AO$6),'Örnek - Kayıt'!$B$6:$B$39,$A19,'Örnek - Kayıt'!$J$6:$J$39,"Giriş yok")&gt;0,"?",IF(COUNTIFS('Örnek - Kayıt'!$A$6:$A$39,DATE($B$3,$B$2,AO$6),'Örnek - Kayıt'!$B$6:$B$39,$A19,'Örnek - Kayıt'!$H$6:$H$39,"&gt;-24")&gt;0,"Ç","")))</f>
        <v/>
      </c>
      <c r="AP19" s="22" t="str">
        <f>IF(OR(OR($A19="",AND($B$4&lt;&gt;"",$C19&lt;&gt;$B$4)),AP$6=""),"",IF(COUNTIFS('Örnek - Kayıt'!$A$6:$A$39,DATE($B$3,$B$2,AP$6),'Örnek - Kayıt'!$B$6:$B$39,$A19,'Örnek - Kayıt'!$J$6:$J$39,"Çıkış yok")+COUNTIFS('Örnek - Kayıt'!$A$6:$A$39,DATE($B$3,$B$2,AP$6),'Örnek - Kayıt'!$B$6:$B$39,$A19,'Örnek - Kayıt'!$J$6:$J$39,"Giriş yok")&gt;0,"?",IF(COUNTIFS('Örnek - Kayıt'!$A$6:$A$39,DATE($B$3,$B$2,AP$6),'Örnek - Kayıt'!$B$6:$B$39,$A19,'Örnek - Kayıt'!$H$6:$H$39,"&gt;-24")&gt;0,"Ç","")))</f>
        <v/>
      </c>
    </row>
    <row r="20" spans="1:42" ht="18" customHeight="1" x14ac:dyDescent="0.2">
      <c r="A20" s="28"/>
      <c r="B20" s="12"/>
      <c r="C20" s="12"/>
      <c r="D20" s="29" t="str">
        <f t="shared" si="1"/>
        <v/>
      </c>
      <c r="E20" s="30" t="str">
        <f>IF(OR($A20="",AND($B$4&lt;&gt;"",$C20&lt;&gt;$B$4)),"",SUMIFS('Örnek - Kayıt'!$H$6:$H$39,'Örnek - Kayıt'!$A$6:$A$39,"&gt;="&amp;DATE($B$3,$B$2,1),'Örnek - Kayıt'!$A$6:$A$39,"&lt;"&amp;DATE($B$3,$B$2+1,1),'Örnek - Kayıt'!$B$6:$B$39,$A20))</f>
        <v/>
      </c>
      <c r="F20" s="31" t="str">
        <f t="shared" si="2"/>
        <v/>
      </c>
      <c r="G20" s="22" t="str">
        <f>IF(OR($A20="",AND($B$4&lt;&gt;"",$C20&lt;&gt;$B$4)),"",COUNTIFS('Örnek - Kayıt'!$A$6:$A$39,"&gt;="&amp;DATE($B$3,$B$2,1),'Örnek - Kayıt'!$A$6:$A$39,"&lt;"&amp;DATE($B$3,$B$2+1,1),'Örnek - Kayıt'!$B$6:$B$39,$A20,'Örnek - Kayıt'!$I$6:$I$39,"&gt;0"))</f>
        <v/>
      </c>
      <c r="H20" s="22" t="str">
        <f>IF(OR($A20="",AND($B$4&lt;&gt;"",$C20&lt;&gt;$B$4)),"",SUMIFS('Örnek - Kayıt'!$I$6:$I$39,'Örnek - Kayıt'!$A$6:$A$39,"&gt;="&amp;DATE($B$3,$B$2,1),'Örnek - Kayıt'!$A$6:$A$39,"&lt;"&amp;DATE($B$3,$B$2+1,1),'Örnek - Kayıt'!$B$6:$B$39,$A20))</f>
        <v/>
      </c>
      <c r="I20" s="22" t="str">
        <f t="shared" si="3"/>
        <v/>
      </c>
      <c r="J20" s="22" t="str">
        <f>IF(OR($A20="",AND($B$4&lt;&gt;"",$C20&lt;&gt;$B$4)),"",COUNTIFS('Örnek - Kayıt'!$A$6:$A$39,"&gt;="&amp;DATE($B$3,$B$2,1),'Örnek - Kayıt'!$A$6:$A$39,"&lt;"&amp;DATE($B$3,$B$2+1,1),'Örnek - Kayıt'!$B$6:$B$39,$A20,'Örnek - Kayıt'!$H$6:$H$39,"&gt;"&amp;$H$3))</f>
        <v/>
      </c>
      <c r="L20" s="22" t="str">
        <f>IF(OR(OR($A20="",AND($B$4&lt;&gt;"",$C20&lt;&gt;$B$4)),L$6=""),"",IF(COUNTIFS('Örnek - Kayıt'!$A$6:$A$39,DATE($B$3,$B$2,L$6),'Örnek - Kayıt'!$B$6:$B$39,$A20,'Örnek - Kayıt'!$J$6:$J$39,"Çıkış yok")+COUNTIFS('Örnek - Kayıt'!$A$6:$A$39,DATE($B$3,$B$2,L$6),'Örnek - Kayıt'!$B$6:$B$39,$A20,'Örnek - Kayıt'!$J$6:$J$39,"Giriş yok")&gt;0,"?",IF(COUNTIFS('Örnek - Kayıt'!$A$6:$A$39,DATE($B$3,$B$2,L$6),'Örnek - Kayıt'!$B$6:$B$39,$A20,'Örnek - Kayıt'!$H$6:$H$39,"&gt;-24")&gt;0,"Ç","")))</f>
        <v/>
      </c>
      <c r="M20" s="22" t="str">
        <f>IF(OR(OR($A20="",AND($B$4&lt;&gt;"",$C20&lt;&gt;$B$4)),M$6=""),"",IF(COUNTIFS('Örnek - Kayıt'!$A$6:$A$39,DATE($B$3,$B$2,M$6),'Örnek - Kayıt'!$B$6:$B$39,$A20,'Örnek - Kayıt'!$J$6:$J$39,"Çıkış yok")+COUNTIFS('Örnek - Kayıt'!$A$6:$A$39,DATE($B$3,$B$2,M$6),'Örnek - Kayıt'!$B$6:$B$39,$A20,'Örnek - Kayıt'!$J$6:$J$39,"Giriş yok")&gt;0,"?",IF(COUNTIFS('Örnek - Kayıt'!$A$6:$A$39,DATE($B$3,$B$2,M$6),'Örnek - Kayıt'!$B$6:$B$39,$A20,'Örnek - Kayıt'!$H$6:$H$39,"&gt;-24")&gt;0,"Ç","")))</f>
        <v/>
      </c>
      <c r="N20" s="22" t="str">
        <f>IF(OR(OR($A20="",AND($B$4&lt;&gt;"",$C20&lt;&gt;$B$4)),N$6=""),"",IF(COUNTIFS('Örnek - Kayıt'!$A$6:$A$39,DATE($B$3,$B$2,N$6),'Örnek - Kayıt'!$B$6:$B$39,$A20,'Örnek - Kayıt'!$J$6:$J$39,"Çıkış yok")+COUNTIFS('Örnek - Kayıt'!$A$6:$A$39,DATE($B$3,$B$2,N$6),'Örnek - Kayıt'!$B$6:$B$39,$A20,'Örnek - Kayıt'!$J$6:$J$39,"Giriş yok")&gt;0,"?",IF(COUNTIFS('Örnek - Kayıt'!$A$6:$A$39,DATE($B$3,$B$2,N$6),'Örnek - Kayıt'!$B$6:$B$39,$A20,'Örnek - Kayıt'!$H$6:$H$39,"&gt;-24")&gt;0,"Ç","")))</f>
        <v/>
      </c>
      <c r="O20" s="22" t="str">
        <f>IF(OR(OR($A20="",AND($B$4&lt;&gt;"",$C20&lt;&gt;$B$4)),O$6=""),"",IF(COUNTIFS('Örnek - Kayıt'!$A$6:$A$39,DATE($B$3,$B$2,O$6),'Örnek - Kayıt'!$B$6:$B$39,$A20,'Örnek - Kayıt'!$J$6:$J$39,"Çıkış yok")+COUNTIFS('Örnek - Kayıt'!$A$6:$A$39,DATE($B$3,$B$2,O$6),'Örnek - Kayıt'!$B$6:$B$39,$A20,'Örnek - Kayıt'!$J$6:$J$39,"Giriş yok")&gt;0,"?",IF(COUNTIFS('Örnek - Kayıt'!$A$6:$A$39,DATE($B$3,$B$2,O$6),'Örnek - Kayıt'!$B$6:$B$39,$A20,'Örnek - Kayıt'!$H$6:$H$39,"&gt;-24")&gt;0,"Ç","")))</f>
        <v/>
      </c>
      <c r="P20" s="22" t="str">
        <f>IF(OR(OR($A20="",AND($B$4&lt;&gt;"",$C20&lt;&gt;$B$4)),P$6=""),"",IF(COUNTIFS('Örnek - Kayıt'!$A$6:$A$39,DATE($B$3,$B$2,P$6),'Örnek - Kayıt'!$B$6:$B$39,$A20,'Örnek - Kayıt'!$J$6:$J$39,"Çıkış yok")+COUNTIFS('Örnek - Kayıt'!$A$6:$A$39,DATE($B$3,$B$2,P$6),'Örnek - Kayıt'!$B$6:$B$39,$A20,'Örnek - Kayıt'!$J$6:$J$39,"Giriş yok")&gt;0,"?",IF(COUNTIFS('Örnek - Kayıt'!$A$6:$A$39,DATE($B$3,$B$2,P$6),'Örnek - Kayıt'!$B$6:$B$39,$A20,'Örnek - Kayıt'!$H$6:$H$39,"&gt;-24")&gt;0,"Ç","")))</f>
        <v/>
      </c>
      <c r="Q20" s="22" t="str">
        <f>IF(OR(OR($A20="",AND($B$4&lt;&gt;"",$C20&lt;&gt;$B$4)),Q$6=""),"",IF(COUNTIFS('Örnek - Kayıt'!$A$6:$A$39,DATE($B$3,$B$2,Q$6),'Örnek - Kayıt'!$B$6:$B$39,$A20,'Örnek - Kayıt'!$J$6:$J$39,"Çıkış yok")+COUNTIFS('Örnek - Kayıt'!$A$6:$A$39,DATE($B$3,$B$2,Q$6),'Örnek - Kayıt'!$B$6:$B$39,$A20,'Örnek - Kayıt'!$J$6:$J$39,"Giriş yok")&gt;0,"?",IF(COUNTIFS('Örnek - Kayıt'!$A$6:$A$39,DATE($B$3,$B$2,Q$6),'Örnek - Kayıt'!$B$6:$B$39,$A20,'Örnek - Kayıt'!$H$6:$H$39,"&gt;-24")&gt;0,"Ç","")))</f>
        <v/>
      </c>
      <c r="R20" s="22" t="str">
        <f>IF(OR(OR($A20="",AND($B$4&lt;&gt;"",$C20&lt;&gt;$B$4)),R$6=""),"",IF(COUNTIFS('Örnek - Kayıt'!$A$6:$A$39,DATE($B$3,$B$2,R$6),'Örnek - Kayıt'!$B$6:$B$39,$A20,'Örnek - Kayıt'!$J$6:$J$39,"Çıkış yok")+COUNTIFS('Örnek - Kayıt'!$A$6:$A$39,DATE($B$3,$B$2,R$6),'Örnek - Kayıt'!$B$6:$B$39,$A20,'Örnek - Kayıt'!$J$6:$J$39,"Giriş yok")&gt;0,"?",IF(COUNTIFS('Örnek - Kayıt'!$A$6:$A$39,DATE($B$3,$B$2,R$6),'Örnek - Kayıt'!$B$6:$B$39,$A20,'Örnek - Kayıt'!$H$6:$H$39,"&gt;-24")&gt;0,"Ç","")))</f>
        <v/>
      </c>
      <c r="S20" s="22" t="str">
        <f>IF(OR(OR($A20="",AND($B$4&lt;&gt;"",$C20&lt;&gt;$B$4)),S$6=""),"",IF(COUNTIFS('Örnek - Kayıt'!$A$6:$A$39,DATE($B$3,$B$2,S$6),'Örnek - Kayıt'!$B$6:$B$39,$A20,'Örnek - Kayıt'!$J$6:$J$39,"Çıkış yok")+COUNTIFS('Örnek - Kayıt'!$A$6:$A$39,DATE($B$3,$B$2,S$6),'Örnek - Kayıt'!$B$6:$B$39,$A20,'Örnek - Kayıt'!$J$6:$J$39,"Giriş yok")&gt;0,"?",IF(COUNTIFS('Örnek - Kayıt'!$A$6:$A$39,DATE($B$3,$B$2,S$6),'Örnek - Kayıt'!$B$6:$B$39,$A20,'Örnek - Kayıt'!$H$6:$H$39,"&gt;-24")&gt;0,"Ç","")))</f>
        <v/>
      </c>
      <c r="T20" s="22" t="str">
        <f>IF(OR(OR($A20="",AND($B$4&lt;&gt;"",$C20&lt;&gt;$B$4)),T$6=""),"",IF(COUNTIFS('Örnek - Kayıt'!$A$6:$A$39,DATE($B$3,$B$2,T$6),'Örnek - Kayıt'!$B$6:$B$39,$A20,'Örnek - Kayıt'!$J$6:$J$39,"Çıkış yok")+COUNTIFS('Örnek - Kayıt'!$A$6:$A$39,DATE($B$3,$B$2,T$6),'Örnek - Kayıt'!$B$6:$B$39,$A20,'Örnek - Kayıt'!$J$6:$J$39,"Giriş yok")&gt;0,"?",IF(COUNTIFS('Örnek - Kayıt'!$A$6:$A$39,DATE($B$3,$B$2,T$6),'Örnek - Kayıt'!$B$6:$B$39,$A20,'Örnek - Kayıt'!$H$6:$H$39,"&gt;-24")&gt;0,"Ç","")))</f>
        <v/>
      </c>
      <c r="U20" s="22" t="str">
        <f>IF(OR(OR($A20="",AND($B$4&lt;&gt;"",$C20&lt;&gt;$B$4)),U$6=""),"",IF(COUNTIFS('Örnek - Kayıt'!$A$6:$A$39,DATE($B$3,$B$2,U$6),'Örnek - Kayıt'!$B$6:$B$39,$A20,'Örnek - Kayıt'!$J$6:$J$39,"Çıkış yok")+COUNTIFS('Örnek - Kayıt'!$A$6:$A$39,DATE($B$3,$B$2,U$6),'Örnek - Kayıt'!$B$6:$B$39,$A20,'Örnek - Kayıt'!$J$6:$J$39,"Giriş yok")&gt;0,"?",IF(COUNTIFS('Örnek - Kayıt'!$A$6:$A$39,DATE($B$3,$B$2,U$6),'Örnek - Kayıt'!$B$6:$B$39,$A20,'Örnek - Kayıt'!$H$6:$H$39,"&gt;-24")&gt;0,"Ç","")))</f>
        <v/>
      </c>
      <c r="V20" s="22" t="str">
        <f>IF(OR(OR($A20="",AND($B$4&lt;&gt;"",$C20&lt;&gt;$B$4)),V$6=""),"",IF(COUNTIFS('Örnek - Kayıt'!$A$6:$A$39,DATE($B$3,$B$2,V$6),'Örnek - Kayıt'!$B$6:$B$39,$A20,'Örnek - Kayıt'!$J$6:$J$39,"Çıkış yok")+COUNTIFS('Örnek - Kayıt'!$A$6:$A$39,DATE($B$3,$B$2,V$6),'Örnek - Kayıt'!$B$6:$B$39,$A20,'Örnek - Kayıt'!$J$6:$J$39,"Giriş yok")&gt;0,"?",IF(COUNTIFS('Örnek - Kayıt'!$A$6:$A$39,DATE($B$3,$B$2,V$6),'Örnek - Kayıt'!$B$6:$B$39,$A20,'Örnek - Kayıt'!$H$6:$H$39,"&gt;-24")&gt;0,"Ç","")))</f>
        <v/>
      </c>
      <c r="W20" s="22" t="str">
        <f>IF(OR(OR($A20="",AND($B$4&lt;&gt;"",$C20&lt;&gt;$B$4)),W$6=""),"",IF(COUNTIFS('Örnek - Kayıt'!$A$6:$A$39,DATE($B$3,$B$2,W$6),'Örnek - Kayıt'!$B$6:$B$39,$A20,'Örnek - Kayıt'!$J$6:$J$39,"Çıkış yok")+COUNTIFS('Örnek - Kayıt'!$A$6:$A$39,DATE($B$3,$B$2,W$6),'Örnek - Kayıt'!$B$6:$B$39,$A20,'Örnek - Kayıt'!$J$6:$J$39,"Giriş yok")&gt;0,"?",IF(COUNTIFS('Örnek - Kayıt'!$A$6:$A$39,DATE($B$3,$B$2,W$6),'Örnek - Kayıt'!$B$6:$B$39,$A20,'Örnek - Kayıt'!$H$6:$H$39,"&gt;-24")&gt;0,"Ç","")))</f>
        <v/>
      </c>
      <c r="X20" s="22" t="str">
        <f>IF(OR(OR($A20="",AND($B$4&lt;&gt;"",$C20&lt;&gt;$B$4)),X$6=""),"",IF(COUNTIFS('Örnek - Kayıt'!$A$6:$A$39,DATE($B$3,$B$2,X$6),'Örnek - Kayıt'!$B$6:$B$39,$A20,'Örnek - Kayıt'!$J$6:$J$39,"Çıkış yok")+COUNTIFS('Örnek - Kayıt'!$A$6:$A$39,DATE($B$3,$B$2,X$6),'Örnek - Kayıt'!$B$6:$B$39,$A20,'Örnek - Kayıt'!$J$6:$J$39,"Giriş yok")&gt;0,"?",IF(COUNTIFS('Örnek - Kayıt'!$A$6:$A$39,DATE($B$3,$B$2,X$6),'Örnek - Kayıt'!$B$6:$B$39,$A20,'Örnek - Kayıt'!$H$6:$H$39,"&gt;-24")&gt;0,"Ç","")))</f>
        <v/>
      </c>
      <c r="Y20" s="22" t="str">
        <f>IF(OR(OR($A20="",AND($B$4&lt;&gt;"",$C20&lt;&gt;$B$4)),Y$6=""),"",IF(COUNTIFS('Örnek - Kayıt'!$A$6:$A$39,DATE($B$3,$B$2,Y$6),'Örnek - Kayıt'!$B$6:$B$39,$A20,'Örnek - Kayıt'!$J$6:$J$39,"Çıkış yok")+COUNTIFS('Örnek - Kayıt'!$A$6:$A$39,DATE($B$3,$B$2,Y$6),'Örnek - Kayıt'!$B$6:$B$39,$A20,'Örnek - Kayıt'!$J$6:$J$39,"Giriş yok")&gt;0,"?",IF(COUNTIFS('Örnek - Kayıt'!$A$6:$A$39,DATE($B$3,$B$2,Y$6),'Örnek - Kayıt'!$B$6:$B$39,$A20,'Örnek - Kayıt'!$H$6:$H$39,"&gt;-24")&gt;0,"Ç","")))</f>
        <v/>
      </c>
      <c r="Z20" s="22" t="str">
        <f>IF(OR(OR($A20="",AND($B$4&lt;&gt;"",$C20&lt;&gt;$B$4)),Z$6=""),"",IF(COUNTIFS('Örnek - Kayıt'!$A$6:$A$39,DATE($B$3,$B$2,Z$6),'Örnek - Kayıt'!$B$6:$B$39,$A20,'Örnek - Kayıt'!$J$6:$J$39,"Çıkış yok")+COUNTIFS('Örnek - Kayıt'!$A$6:$A$39,DATE($B$3,$B$2,Z$6),'Örnek - Kayıt'!$B$6:$B$39,$A20,'Örnek - Kayıt'!$J$6:$J$39,"Giriş yok")&gt;0,"?",IF(COUNTIFS('Örnek - Kayıt'!$A$6:$A$39,DATE($B$3,$B$2,Z$6),'Örnek - Kayıt'!$B$6:$B$39,$A20,'Örnek - Kayıt'!$H$6:$H$39,"&gt;-24")&gt;0,"Ç","")))</f>
        <v/>
      </c>
      <c r="AA20" s="22" t="str">
        <f>IF(OR(OR($A20="",AND($B$4&lt;&gt;"",$C20&lt;&gt;$B$4)),AA$6=""),"",IF(COUNTIFS('Örnek - Kayıt'!$A$6:$A$39,DATE($B$3,$B$2,AA$6),'Örnek - Kayıt'!$B$6:$B$39,$A20,'Örnek - Kayıt'!$J$6:$J$39,"Çıkış yok")+COUNTIFS('Örnek - Kayıt'!$A$6:$A$39,DATE($B$3,$B$2,AA$6),'Örnek - Kayıt'!$B$6:$B$39,$A20,'Örnek - Kayıt'!$J$6:$J$39,"Giriş yok")&gt;0,"?",IF(COUNTIFS('Örnek - Kayıt'!$A$6:$A$39,DATE($B$3,$B$2,AA$6),'Örnek - Kayıt'!$B$6:$B$39,$A20,'Örnek - Kayıt'!$H$6:$H$39,"&gt;-24")&gt;0,"Ç","")))</f>
        <v/>
      </c>
      <c r="AB20" s="22" t="str">
        <f>IF(OR(OR($A20="",AND($B$4&lt;&gt;"",$C20&lt;&gt;$B$4)),AB$6=""),"",IF(COUNTIFS('Örnek - Kayıt'!$A$6:$A$39,DATE($B$3,$B$2,AB$6),'Örnek - Kayıt'!$B$6:$B$39,$A20,'Örnek - Kayıt'!$J$6:$J$39,"Çıkış yok")+COUNTIFS('Örnek - Kayıt'!$A$6:$A$39,DATE($B$3,$B$2,AB$6),'Örnek - Kayıt'!$B$6:$B$39,$A20,'Örnek - Kayıt'!$J$6:$J$39,"Giriş yok")&gt;0,"?",IF(COUNTIFS('Örnek - Kayıt'!$A$6:$A$39,DATE($B$3,$B$2,AB$6),'Örnek - Kayıt'!$B$6:$B$39,$A20,'Örnek - Kayıt'!$H$6:$H$39,"&gt;-24")&gt;0,"Ç","")))</f>
        <v/>
      </c>
      <c r="AC20" s="22" t="str">
        <f>IF(OR(OR($A20="",AND($B$4&lt;&gt;"",$C20&lt;&gt;$B$4)),AC$6=""),"",IF(COUNTIFS('Örnek - Kayıt'!$A$6:$A$39,DATE($B$3,$B$2,AC$6),'Örnek - Kayıt'!$B$6:$B$39,$A20,'Örnek - Kayıt'!$J$6:$J$39,"Çıkış yok")+COUNTIFS('Örnek - Kayıt'!$A$6:$A$39,DATE($B$3,$B$2,AC$6),'Örnek - Kayıt'!$B$6:$B$39,$A20,'Örnek - Kayıt'!$J$6:$J$39,"Giriş yok")&gt;0,"?",IF(COUNTIFS('Örnek - Kayıt'!$A$6:$A$39,DATE($B$3,$B$2,AC$6),'Örnek - Kayıt'!$B$6:$B$39,$A20,'Örnek - Kayıt'!$H$6:$H$39,"&gt;-24")&gt;0,"Ç","")))</f>
        <v/>
      </c>
      <c r="AD20" s="22" t="str">
        <f>IF(OR(OR($A20="",AND($B$4&lt;&gt;"",$C20&lt;&gt;$B$4)),AD$6=""),"",IF(COUNTIFS('Örnek - Kayıt'!$A$6:$A$39,DATE($B$3,$B$2,AD$6),'Örnek - Kayıt'!$B$6:$B$39,$A20,'Örnek - Kayıt'!$J$6:$J$39,"Çıkış yok")+COUNTIFS('Örnek - Kayıt'!$A$6:$A$39,DATE($B$3,$B$2,AD$6),'Örnek - Kayıt'!$B$6:$B$39,$A20,'Örnek - Kayıt'!$J$6:$J$39,"Giriş yok")&gt;0,"?",IF(COUNTIFS('Örnek - Kayıt'!$A$6:$A$39,DATE($B$3,$B$2,AD$6),'Örnek - Kayıt'!$B$6:$B$39,$A20,'Örnek - Kayıt'!$H$6:$H$39,"&gt;-24")&gt;0,"Ç","")))</f>
        <v/>
      </c>
      <c r="AE20" s="22" t="str">
        <f>IF(OR(OR($A20="",AND($B$4&lt;&gt;"",$C20&lt;&gt;$B$4)),AE$6=""),"",IF(COUNTIFS('Örnek - Kayıt'!$A$6:$A$39,DATE($B$3,$B$2,AE$6),'Örnek - Kayıt'!$B$6:$B$39,$A20,'Örnek - Kayıt'!$J$6:$J$39,"Çıkış yok")+COUNTIFS('Örnek - Kayıt'!$A$6:$A$39,DATE($B$3,$B$2,AE$6),'Örnek - Kayıt'!$B$6:$B$39,$A20,'Örnek - Kayıt'!$J$6:$J$39,"Giriş yok")&gt;0,"?",IF(COUNTIFS('Örnek - Kayıt'!$A$6:$A$39,DATE($B$3,$B$2,AE$6),'Örnek - Kayıt'!$B$6:$B$39,$A20,'Örnek - Kayıt'!$H$6:$H$39,"&gt;-24")&gt;0,"Ç","")))</f>
        <v/>
      </c>
      <c r="AF20" s="22" t="str">
        <f>IF(OR(OR($A20="",AND($B$4&lt;&gt;"",$C20&lt;&gt;$B$4)),AF$6=""),"",IF(COUNTIFS('Örnek - Kayıt'!$A$6:$A$39,DATE($B$3,$B$2,AF$6),'Örnek - Kayıt'!$B$6:$B$39,$A20,'Örnek - Kayıt'!$J$6:$J$39,"Çıkış yok")+COUNTIFS('Örnek - Kayıt'!$A$6:$A$39,DATE($B$3,$B$2,AF$6),'Örnek - Kayıt'!$B$6:$B$39,$A20,'Örnek - Kayıt'!$J$6:$J$39,"Giriş yok")&gt;0,"?",IF(COUNTIFS('Örnek - Kayıt'!$A$6:$A$39,DATE($B$3,$B$2,AF$6),'Örnek - Kayıt'!$B$6:$B$39,$A20,'Örnek - Kayıt'!$H$6:$H$39,"&gt;-24")&gt;0,"Ç","")))</f>
        <v/>
      </c>
      <c r="AG20" s="22" t="str">
        <f>IF(OR(OR($A20="",AND($B$4&lt;&gt;"",$C20&lt;&gt;$B$4)),AG$6=""),"",IF(COUNTIFS('Örnek - Kayıt'!$A$6:$A$39,DATE($B$3,$B$2,AG$6),'Örnek - Kayıt'!$B$6:$B$39,$A20,'Örnek - Kayıt'!$J$6:$J$39,"Çıkış yok")+COUNTIFS('Örnek - Kayıt'!$A$6:$A$39,DATE($B$3,$B$2,AG$6),'Örnek - Kayıt'!$B$6:$B$39,$A20,'Örnek - Kayıt'!$J$6:$J$39,"Giriş yok")&gt;0,"?",IF(COUNTIFS('Örnek - Kayıt'!$A$6:$A$39,DATE($B$3,$B$2,AG$6),'Örnek - Kayıt'!$B$6:$B$39,$A20,'Örnek - Kayıt'!$H$6:$H$39,"&gt;-24")&gt;0,"Ç","")))</f>
        <v/>
      </c>
      <c r="AH20" s="22" t="str">
        <f>IF(OR(OR($A20="",AND($B$4&lt;&gt;"",$C20&lt;&gt;$B$4)),AH$6=""),"",IF(COUNTIFS('Örnek - Kayıt'!$A$6:$A$39,DATE($B$3,$B$2,AH$6),'Örnek - Kayıt'!$B$6:$B$39,$A20,'Örnek - Kayıt'!$J$6:$J$39,"Çıkış yok")+COUNTIFS('Örnek - Kayıt'!$A$6:$A$39,DATE($B$3,$B$2,AH$6),'Örnek - Kayıt'!$B$6:$B$39,$A20,'Örnek - Kayıt'!$J$6:$J$39,"Giriş yok")&gt;0,"?",IF(COUNTIFS('Örnek - Kayıt'!$A$6:$A$39,DATE($B$3,$B$2,AH$6),'Örnek - Kayıt'!$B$6:$B$39,$A20,'Örnek - Kayıt'!$H$6:$H$39,"&gt;-24")&gt;0,"Ç","")))</f>
        <v/>
      </c>
      <c r="AI20" s="22" t="str">
        <f>IF(OR(OR($A20="",AND($B$4&lt;&gt;"",$C20&lt;&gt;$B$4)),AI$6=""),"",IF(COUNTIFS('Örnek - Kayıt'!$A$6:$A$39,DATE($B$3,$B$2,AI$6),'Örnek - Kayıt'!$B$6:$B$39,$A20,'Örnek - Kayıt'!$J$6:$J$39,"Çıkış yok")+COUNTIFS('Örnek - Kayıt'!$A$6:$A$39,DATE($B$3,$B$2,AI$6),'Örnek - Kayıt'!$B$6:$B$39,$A20,'Örnek - Kayıt'!$J$6:$J$39,"Giriş yok")&gt;0,"?",IF(COUNTIFS('Örnek - Kayıt'!$A$6:$A$39,DATE($B$3,$B$2,AI$6),'Örnek - Kayıt'!$B$6:$B$39,$A20,'Örnek - Kayıt'!$H$6:$H$39,"&gt;-24")&gt;0,"Ç","")))</f>
        <v/>
      </c>
      <c r="AJ20" s="22" t="str">
        <f>IF(OR(OR($A20="",AND($B$4&lt;&gt;"",$C20&lt;&gt;$B$4)),AJ$6=""),"",IF(COUNTIFS('Örnek - Kayıt'!$A$6:$A$39,DATE($B$3,$B$2,AJ$6),'Örnek - Kayıt'!$B$6:$B$39,$A20,'Örnek - Kayıt'!$J$6:$J$39,"Çıkış yok")+COUNTIFS('Örnek - Kayıt'!$A$6:$A$39,DATE($B$3,$B$2,AJ$6),'Örnek - Kayıt'!$B$6:$B$39,$A20,'Örnek - Kayıt'!$J$6:$J$39,"Giriş yok")&gt;0,"?",IF(COUNTIFS('Örnek - Kayıt'!$A$6:$A$39,DATE($B$3,$B$2,AJ$6),'Örnek - Kayıt'!$B$6:$B$39,$A20,'Örnek - Kayıt'!$H$6:$H$39,"&gt;-24")&gt;0,"Ç","")))</f>
        <v/>
      </c>
      <c r="AK20" s="22" t="str">
        <f>IF(OR(OR($A20="",AND($B$4&lt;&gt;"",$C20&lt;&gt;$B$4)),AK$6=""),"",IF(COUNTIFS('Örnek - Kayıt'!$A$6:$A$39,DATE($B$3,$B$2,AK$6),'Örnek - Kayıt'!$B$6:$B$39,$A20,'Örnek - Kayıt'!$J$6:$J$39,"Çıkış yok")+COUNTIFS('Örnek - Kayıt'!$A$6:$A$39,DATE($B$3,$B$2,AK$6),'Örnek - Kayıt'!$B$6:$B$39,$A20,'Örnek - Kayıt'!$J$6:$J$39,"Giriş yok")&gt;0,"?",IF(COUNTIFS('Örnek - Kayıt'!$A$6:$A$39,DATE($B$3,$B$2,AK$6),'Örnek - Kayıt'!$B$6:$B$39,$A20,'Örnek - Kayıt'!$H$6:$H$39,"&gt;-24")&gt;0,"Ç","")))</f>
        <v/>
      </c>
      <c r="AL20" s="22" t="str">
        <f>IF(OR(OR($A20="",AND($B$4&lt;&gt;"",$C20&lt;&gt;$B$4)),AL$6=""),"",IF(COUNTIFS('Örnek - Kayıt'!$A$6:$A$39,DATE($B$3,$B$2,AL$6),'Örnek - Kayıt'!$B$6:$B$39,$A20,'Örnek - Kayıt'!$J$6:$J$39,"Çıkış yok")+COUNTIFS('Örnek - Kayıt'!$A$6:$A$39,DATE($B$3,$B$2,AL$6),'Örnek - Kayıt'!$B$6:$B$39,$A20,'Örnek - Kayıt'!$J$6:$J$39,"Giriş yok")&gt;0,"?",IF(COUNTIFS('Örnek - Kayıt'!$A$6:$A$39,DATE($B$3,$B$2,AL$6),'Örnek - Kayıt'!$B$6:$B$39,$A20,'Örnek - Kayıt'!$H$6:$H$39,"&gt;-24")&gt;0,"Ç","")))</f>
        <v/>
      </c>
      <c r="AM20" s="22" t="str">
        <f>IF(OR(OR($A20="",AND($B$4&lt;&gt;"",$C20&lt;&gt;$B$4)),AM$6=""),"",IF(COUNTIFS('Örnek - Kayıt'!$A$6:$A$39,DATE($B$3,$B$2,AM$6),'Örnek - Kayıt'!$B$6:$B$39,$A20,'Örnek - Kayıt'!$J$6:$J$39,"Çıkış yok")+COUNTIFS('Örnek - Kayıt'!$A$6:$A$39,DATE($B$3,$B$2,AM$6),'Örnek - Kayıt'!$B$6:$B$39,$A20,'Örnek - Kayıt'!$J$6:$J$39,"Giriş yok")&gt;0,"?",IF(COUNTIFS('Örnek - Kayıt'!$A$6:$A$39,DATE($B$3,$B$2,AM$6),'Örnek - Kayıt'!$B$6:$B$39,$A20,'Örnek - Kayıt'!$H$6:$H$39,"&gt;-24")&gt;0,"Ç","")))</f>
        <v/>
      </c>
      <c r="AN20" s="22" t="str">
        <f>IF(OR(OR($A20="",AND($B$4&lt;&gt;"",$C20&lt;&gt;$B$4)),AN$6=""),"",IF(COUNTIFS('Örnek - Kayıt'!$A$6:$A$39,DATE($B$3,$B$2,AN$6),'Örnek - Kayıt'!$B$6:$B$39,$A20,'Örnek - Kayıt'!$J$6:$J$39,"Çıkış yok")+COUNTIFS('Örnek - Kayıt'!$A$6:$A$39,DATE($B$3,$B$2,AN$6),'Örnek - Kayıt'!$B$6:$B$39,$A20,'Örnek - Kayıt'!$J$6:$J$39,"Giriş yok")&gt;0,"?",IF(COUNTIFS('Örnek - Kayıt'!$A$6:$A$39,DATE($B$3,$B$2,AN$6),'Örnek - Kayıt'!$B$6:$B$39,$A20,'Örnek - Kayıt'!$H$6:$H$39,"&gt;-24")&gt;0,"Ç","")))</f>
        <v/>
      </c>
      <c r="AO20" s="22" t="str">
        <f>IF(OR(OR($A20="",AND($B$4&lt;&gt;"",$C20&lt;&gt;$B$4)),AO$6=""),"",IF(COUNTIFS('Örnek - Kayıt'!$A$6:$A$39,DATE($B$3,$B$2,AO$6),'Örnek - Kayıt'!$B$6:$B$39,$A20,'Örnek - Kayıt'!$J$6:$J$39,"Çıkış yok")+COUNTIFS('Örnek - Kayıt'!$A$6:$A$39,DATE($B$3,$B$2,AO$6),'Örnek - Kayıt'!$B$6:$B$39,$A20,'Örnek - Kayıt'!$J$6:$J$39,"Giriş yok")&gt;0,"?",IF(COUNTIFS('Örnek - Kayıt'!$A$6:$A$39,DATE($B$3,$B$2,AO$6),'Örnek - Kayıt'!$B$6:$B$39,$A20,'Örnek - Kayıt'!$H$6:$H$39,"&gt;-24")&gt;0,"Ç","")))</f>
        <v/>
      </c>
      <c r="AP20" s="22" t="str">
        <f>IF(OR(OR($A20="",AND($B$4&lt;&gt;"",$C20&lt;&gt;$B$4)),AP$6=""),"",IF(COUNTIFS('Örnek - Kayıt'!$A$6:$A$39,DATE($B$3,$B$2,AP$6),'Örnek - Kayıt'!$B$6:$B$39,$A20,'Örnek - Kayıt'!$J$6:$J$39,"Çıkış yok")+COUNTIFS('Örnek - Kayıt'!$A$6:$A$39,DATE($B$3,$B$2,AP$6),'Örnek - Kayıt'!$B$6:$B$39,$A20,'Örnek - Kayıt'!$J$6:$J$39,"Giriş yok")&gt;0,"?",IF(COUNTIFS('Örnek - Kayıt'!$A$6:$A$39,DATE($B$3,$B$2,AP$6),'Örnek - Kayıt'!$B$6:$B$39,$A20,'Örnek - Kayıt'!$H$6:$H$39,"&gt;-24")&gt;0,"Ç","")))</f>
        <v/>
      </c>
    </row>
    <row r="21" spans="1:42" ht="18" customHeight="1" x14ac:dyDescent="0.2">
      <c r="A21" s="28"/>
      <c r="B21" s="12"/>
      <c r="C21" s="12"/>
      <c r="D21" s="29" t="str">
        <f t="shared" si="1"/>
        <v/>
      </c>
      <c r="E21" s="30" t="str">
        <f>IF(OR($A21="",AND($B$4&lt;&gt;"",$C21&lt;&gt;$B$4)),"",SUMIFS('Örnek - Kayıt'!$H$6:$H$39,'Örnek - Kayıt'!$A$6:$A$39,"&gt;="&amp;DATE($B$3,$B$2,1),'Örnek - Kayıt'!$A$6:$A$39,"&lt;"&amp;DATE($B$3,$B$2+1,1),'Örnek - Kayıt'!$B$6:$B$39,$A21))</f>
        <v/>
      </c>
      <c r="F21" s="31" t="str">
        <f t="shared" si="2"/>
        <v/>
      </c>
      <c r="G21" s="22" t="str">
        <f>IF(OR($A21="",AND($B$4&lt;&gt;"",$C21&lt;&gt;$B$4)),"",COUNTIFS('Örnek - Kayıt'!$A$6:$A$39,"&gt;="&amp;DATE($B$3,$B$2,1),'Örnek - Kayıt'!$A$6:$A$39,"&lt;"&amp;DATE($B$3,$B$2+1,1),'Örnek - Kayıt'!$B$6:$B$39,$A21,'Örnek - Kayıt'!$I$6:$I$39,"&gt;0"))</f>
        <v/>
      </c>
      <c r="H21" s="22" t="str">
        <f>IF(OR($A21="",AND($B$4&lt;&gt;"",$C21&lt;&gt;$B$4)),"",SUMIFS('Örnek - Kayıt'!$I$6:$I$39,'Örnek - Kayıt'!$A$6:$A$39,"&gt;="&amp;DATE($B$3,$B$2,1),'Örnek - Kayıt'!$A$6:$A$39,"&lt;"&amp;DATE($B$3,$B$2+1,1),'Örnek - Kayıt'!$B$6:$B$39,$A21))</f>
        <v/>
      </c>
      <c r="I21" s="22" t="str">
        <f t="shared" si="3"/>
        <v/>
      </c>
      <c r="J21" s="22" t="str">
        <f>IF(OR($A21="",AND($B$4&lt;&gt;"",$C21&lt;&gt;$B$4)),"",COUNTIFS('Örnek - Kayıt'!$A$6:$A$39,"&gt;="&amp;DATE($B$3,$B$2,1),'Örnek - Kayıt'!$A$6:$A$39,"&lt;"&amp;DATE($B$3,$B$2+1,1),'Örnek - Kayıt'!$B$6:$B$39,$A21,'Örnek - Kayıt'!$H$6:$H$39,"&gt;"&amp;$H$3))</f>
        <v/>
      </c>
      <c r="L21" s="22" t="str">
        <f>IF(OR(OR($A21="",AND($B$4&lt;&gt;"",$C21&lt;&gt;$B$4)),L$6=""),"",IF(COUNTIFS('Örnek - Kayıt'!$A$6:$A$39,DATE($B$3,$B$2,L$6),'Örnek - Kayıt'!$B$6:$B$39,$A21,'Örnek - Kayıt'!$J$6:$J$39,"Çıkış yok")+COUNTIFS('Örnek - Kayıt'!$A$6:$A$39,DATE($B$3,$B$2,L$6),'Örnek - Kayıt'!$B$6:$B$39,$A21,'Örnek - Kayıt'!$J$6:$J$39,"Giriş yok")&gt;0,"?",IF(COUNTIFS('Örnek - Kayıt'!$A$6:$A$39,DATE($B$3,$B$2,L$6),'Örnek - Kayıt'!$B$6:$B$39,$A21,'Örnek - Kayıt'!$H$6:$H$39,"&gt;-24")&gt;0,"Ç","")))</f>
        <v/>
      </c>
      <c r="M21" s="22" t="str">
        <f>IF(OR(OR($A21="",AND($B$4&lt;&gt;"",$C21&lt;&gt;$B$4)),M$6=""),"",IF(COUNTIFS('Örnek - Kayıt'!$A$6:$A$39,DATE($B$3,$B$2,M$6),'Örnek - Kayıt'!$B$6:$B$39,$A21,'Örnek - Kayıt'!$J$6:$J$39,"Çıkış yok")+COUNTIFS('Örnek - Kayıt'!$A$6:$A$39,DATE($B$3,$B$2,M$6),'Örnek - Kayıt'!$B$6:$B$39,$A21,'Örnek - Kayıt'!$J$6:$J$39,"Giriş yok")&gt;0,"?",IF(COUNTIFS('Örnek - Kayıt'!$A$6:$A$39,DATE($B$3,$B$2,M$6),'Örnek - Kayıt'!$B$6:$B$39,$A21,'Örnek - Kayıt'!$H$6:$H$39,"&gt;-24")&gt;0,"Ç","")))</f>
        <v/>
      </c>
      <c r="N21" s="22" t="str">
        <f>IF(OR(OR($A21="",AND($B$4&lt;&gt;"",$C21&lt;&gt;$B$4)),N$6=""),"",IF(COUNTIFS('Örnek - Kayıt'!$A$6:$A$39,DATE($B$3,$B$2,N$6),'Örnek - Kayıt'!$B$6:$B$39,$A21,'Örnek - Kayıt'!$J$6:$J$39,"Çıkış yok")+COUNTIFS('Örnek - Kayıt'!$A$6:$A$39,DATE($B$3,$B$2,N$6),'Örnek - Kayıt'!$B$6:$B$39,$A21,'Örnek - Kayıt'!$J$6:$J$39,"Giriş yok")&gt;0,"?",IF(COUNTIFS('Örnek - Kayıt'!$A$6:$A$39,DATE($B$3,$B$2,N$6),'Örnek - Kayıt'!$B$6:$B$39,$A21,'Örnek - Kayıt'!$H$6:$H$39,"&gt;-24")&gt;0,"Ç","")))</f>
        <v/>
      </c>
      <c r="O21" s="22" t="str">
        <f>IF(OR(OR($A21="",AND($B$4&lt;&gt;"",$C21&lt;&gt;$B$4)),O$6=""),"",IF(COUNTIFS('Örnek - Kayıt'!$A$6:$A$39,DATE($B$3,$B$2,O$6),'Örnek - Kayıt'!$B$6:$B$39,$A21,'Örnek - Kayıt'!$J$6:$J$39,"Çıkış yok")+COUNTIFS('Örnek - Kayıt'!$A$6:$A$39,DATE($B$3,$B$2,O$6),'Örnek - Kayıt'!$B$6:$B$39,$A21,'Örnek - Kayıt'!$J$6:$J$39,"Giriş yok")&gt;0,"?",IF(COUNTIFS('Örnek - Kayıt'!$A$6:$A$39,DATE($B$3,$B$2,O$6),'Örnek - Kayıt'!$B$6:$B$39,$A21,'Örnek - Kayıt'!$H$6:$H$39,"&gt;-24")&gt;0,"Ç","")))</f>
        <v/>
      </c>
      <c r="P21" s="22" t="str">
        <f>IF(OR(OR($A21="",AND($B$4&lt;&gt;"",$C21&lt;&gt;$B$4)),P$6=""),"",IF(COUNTIFS('Örnek - Kayıt'!$A$6:$A$39,DATE($B$3,$B$2,P$6),'Örnek - Kayıt'!$B$6:$B$39,$A21,'Örnek - Kayıt'!$J$6:$J$39,"Çıkış yok")+COUNTIFS('Örnek - Kayıt'!$A$6:$A$39,DATE($B$3,$B$2,P$6),'Örnek - Kayıt'!$B$6:$B$39,$A21,'Örnek - Kayıt'!$J$6:$J$39,"Giriş yok")&gt;0,"?",IF(COUNTIFS('Örnek - Kayıt'!$A$6:$A$39,DATE($B$3,$B$2,P$6),'Örnek - Kayıt'!$B$6:$B$39,$A21,'Örnek - Kayıt'!$H$6:$H$39,"&gt;-24")&gt;0,"Ç","")))</f>
        <v/>
      </c>
      <c r="Q21" s="22" t="str">
        <f>IF(OR(OR($A21="",AND($B$4&lt;&gt;"",$C21&lt;&gt;$B$4)),Q$6=""),"",IF(COUNTIFS('Örnek - Kayıt'!$A$6:$A$39,DATE($B$3,$B$2,Q$6),'Örnek - Kayıt'!$B$6:$B$39,$A21,'Örnek - Kayıt'!$J$6:$J$39,"Çıkış yok")+COUNTIFS('Örnek - Kayıt'!$A$6:$A$39,DATE($B$3,$B$2,Q$6),'Örnek - Kayıt'!$B$6:$B$39,$A21,'Örnek - Kayıt'!$J$6:$J$39,"Giriş yok")&gt;0,"?",IF(COUNTIFS('Örnek - Kayıt'!$A$6:$A$39,DATE($B$3,$B$2,Q$6),'Örnek - Kayıt'!$B$6:$B$39,$A21,'Örnek - Kayıt'!$H$6:$H$39,"&gt;-24")&gt;0,"Ç","")))</f>
        <v/>
      </c>
      <c r="R21" s="22" t="str">
        <f>IF(OR(OR($A21="",AND($B$4&lt;&gt;"",$C21&lt;&gt;$B$4)),R$6=""),"",IF(COUNTIFS('Örnek - Kayıt'!$A$6:$A$39,DATE($B$3,$B$2,R$6),'Örnek - Kayıt'!$B$6:$B$39,$A21,'Örnek - Kayıt'!$J$6:$J$39,"Çıkış yok")+COUNTIFS('Örnek - Kayıt'!$A$6:$A$39,DATE($B$3,$B$2,R$6),'Örnek - Kayıt'!$B$6:$B$39,$A21,'Örnek - Kayıt'!$J$6:$J$39,"Giriş yok")&gt;0,"?",IF(COUNTIFS('Örnek - Kayıt'!$A$6:$A$39,DATE($B$3,$B$2,R$6),'Örnek - Kayıt'!$B$6:$B$39,$A21,'Örnek - Kayıt'!$H$6:$H$39,"&gt;-24")&gt;0,"Ç","")))</f>
        <v/>
      </c>
      <c r="S21" s="22" t="str">
        <f>IF(OR(OR($A21="",AND($B$4&lt;&gt;"",$C21&lt;&gt;$B$4)),S$6=""),"",IF(COUNTIFS('Örnek - Kayıt'!$A$6:$A$39,DATE($B$3,$B$2,S$6),'Örnek - Kayıt'!$B$6:$B$39,$A21,'Örnek - Kayıt'!$J$6:$J$39,"Çıkış yok")+COUNTIFS('Örnek - Kayıt'!$A$6:$A$39,DATE($B$3,$B$2,S$6),'Örnek - Kayıt'!$B$6:$B$39,$A21,'Örnek - Kayıt'!$J$6:$J$39,"Giriş yok")&gt;0,"?",IF(COUNTIFS('Örnek - Kayıt'!$A$6:$A$39,DATE($B$3,$B$2,S$6),'Örnek - Kayıt'!$B$6:$B$39,$A21,'Örnek - Kayıt'!$H$6:$H$39,"&gt;-24")&gt;0,"Ç","")))</f>
        <v/>
      </c>
      <c r="T21" s="22" t="str">
        <f>IF(OR(OR($A21="",AND($B$4&lt;&gt;"",$C21&lt;&gt;$B$4)),T$6=""),"",IF(COUNTIFS('Örnek - Kayıt'!$A$6:$A$39,DATE($B$3,$B$2,T$6),'Örnek - Kayıt'!$B$6:$B$39,$A21,'Örnek - Kayıt'!$J$6:$J$39,"Çıkış yok")+COUNTIFS('Örnek - Kayıt'!$A$6:$A$39,DATE($B$3,$B$2,T$6),'Örnek - Kayıt'!$B$6:$B$39,$A21,'Örnek - Kayıt'!$J$6:$J$39,"Giriş yok")&gt;0,"?",IF(COUNTIFS('Örnek - Kayıt'!$A$6:$A$39,DATE($B$3,$B$2,T$6),'Örnek - Kayıt'!$B$6:$B$39,$A21,'Örnek - Kayıt'!$H$6:$H$39,"&gt;-24")&gt;0,"Ç","")))</f>
        <v/>
      </c>
      <c r="U21" s="22" t="str">
        <f>IF(OR(OR($A21="",AND($B$4&lt;&gt;"",$C21&lt;&gt;$B$4)),U$6=""),"",IF(COUNTIFS('Örnek - Kayıt'!$A$6:$A$39,DATE($B$3,$B$2,U$6),'Örnek - Kayıt'!$B$6:$B$39,$A21,'Örnek - Kayıt'!$J$6:$J$39,"Çıkış yok")+COUNTIFS('Örnek - Kayıt'!$A$6:$A$39,DATE($B$3,$B$2,U$6),'Örnek - Kayıt'!$B$6:$B$39,$A21,'Örnek - Kayıt'!$J$6:$J$39,"Giriş yok")&gt;0,"?",IF(COUNTIFS('Örnek - Kayıt'!$A$6:$A$39,DATE($B$3,$B$2,U$6),'Örnek - Kayıt'!$B$6:$B$39,$A21,'Örnek - Kayıt'!$H$6:$H$39,"&gt;-24")&gt;0,"Ç","")))</f>
        <v/>
      </c>
      <c r="V21" s="22" t="str">
        <f>IF(OR(OR($A21="",AND($B$4&lt;&gt;"",$C21&lt;&gt;$B$4)),V$6=""),"",IF(COUNTIFS('Örnek - Kayıt'!$A$6:$A$39,DATE($B$3,$B$2,V$6),'Örnek - Kayıt'!$B$6:$B$39,$A21,'Örnek - Kayıt'!$J$6:$J$39,"Çıkış yok")+COUNTIFS('Örnek - Kayıt'!$A$6:$A$39,DATE($B$3,$B$2,V$6),'Örnek - Kayıt'!$B$6:$B$39,$A21,'Örnek - Kayıt'!$J$6:$J$39,"Giriş yok")&gt;0,"?",IF(COUNTIFS('Örnek - Kayıt'!$A$6:$A$39,DATE($B$3,$B$2,V$6),'Örnek - Kayıt'!$B$6:$B$39,$A21,'Örnek - Kayıt'!$H$6:$H$39,"&gt;-24")&gt;0,"Ç","")))</f>
        <v/>
      </c>
      <c r="W21" s="22" t="str">
        <f>IF(OR(OR($A21="",AND($B$4&lt;&gt;"",$C21&lt;&gt;$B$4)),W$6=""),"",IF(COUNTIFS('Örnek - Kayıt'!$A$6:$A$39,DATE($B$3,$B$2,W$6),'Örnek - Kayıt'!$B$6:$B$39,$A21,'Örnek - Kayıt'!$J$6:$J$39,"Çıkış yok")+COUNTIFS('Örnek - Kayıt'!$A$6:$A$39,DATE($B$3,$B$2,W$6),'Örnek - Kayıt'!$B$6:$B$39,$A21,'Örnek - Kayıt'!$J$6:$J$39,"Giriş yok")&gt;0,"?",IF(COUNTIFS('Örnek - Kayıt'!$A$6:$A$39,DATE($B$3,$B$2,W$6),'Örnek - Kayıt'!$B$6:$B$39,$A21,'Örnek - Kayıt'!$H$6:$H$39,"&gt;-24")&gt;0,"Ç","")))</f>
        <v/>
      </c>
      <c r="X21" s="22" t="str">
        <f>IF(OR(OR($A21="",AND($B$4&lt;&gt;"",$C21&lt;&gt;$B$4)),X$6=""),"",IF(COUNTIFS('Örnek - Kayıt'!$A$6:$A$39,DATE($B$3,$B$2,X$6),'Örnek - Kayıt'!$B$6:$B$39,$A21,'Örnek - Kayıt'!$J$6:$J$39,"Çıkış yok")+COUNTIFS('Örnek - Kayıt'!$A$6:$A$39,DATE($B$3,$B$2,X$6),'Örnek - Kayıt'!$B$6:$B$39,$A21,'Örnek - Kayıt'!$J$6:$J$39,"Giriş yok")&gt;0,"?",IF(COUNTIFS('Örnek - Kayıt'!$A$6:$A$39,DATE($B$3,$B$2,X$6),'Örnek - Kayıt'!$B$6:$B$39,$A21,'Örnek - Kayıt'!$H$6:$H$39,"&gt;-24")&gt;0,"Ç","")))</f>
        <v/>
      </c>
      <c r="Y21" s="22" t="str">
        <f>IF(OR(OR($A21="",AND($B$4&lt;&gt;"",$C21&lt;&gt;$B$4)),Y$6=""),"",IF(COUNTIFS('Örnek - Kayıt'!$A$6:$A$39,DATE($B$3,$B$2,Y$6),'Örnek - Kayıt'!$B$6:$B$39,$A21,'Örnek - Kayıt'!$J$6:$J$39,"Çıkış yok")+COUNTIFS('Örnek - Kayıt'!$A$6:$A$39,DATE($B$3,$B$2,Y$6),'Örnek - Kayıt'!$B$6:$B$39,$A21,'Örnek - Kayıt'!$J$6:$J$39,"Giriş yok")&gt;0,"?",IF(COUNTIFS('Örnek - Kayıt'!$A$6:$A$39,DATE($B$3,$B$2,Y$6),'Örnek - Kayıt'!$B$6:$B$39,$A21,'Örnek - Kayıt'!$H$6:$H$39,"&gt;-24")&gt;0,"Ç","")))</f>
        <v/>
      </c>
      <c r="Z21" s="22" t="str">
        <f>IF(OR(OR($A21="",AND($B$4&lt;&gt;"",$C21&lt;&gt;$B$4)),Z$6=""),"",IF(COUNTIFS('Örnek - Kayıt'!$A$6:$A$39,DATE($B$3,$B$2,Z$6),'Örnek - Kayıt'!$B$6:$B$39,$A21,'Örnek - Kayıt'!$J$6:$J$39,"Çıkış yok")+COUNTIFS('Örnek - Kayıt'!$A$6:$A$39,DATE($B$3,$B$2,Z$6),'Örnek - Kayıt'!$B$6:$B$39,$A21,'Örnek - Kayıt'!$J$6:$J$39,"Giriş yok")&gt;0,"?",IF(COUNTIFS('Örnek - Kayıt'!$A$6:$A$39,DATE($B$3,$B$2,Z$6),'Örnek - Kayıt'!$B$6:$B$39,$A21,'Örnek - Kayıt'!$H$6:$H$39,"&gt;-24")&gt;0,"Ç","")))</f>
        <v/>
      </c>
      <c r="AA21" s="22" t="str">
        <f>IF(OR(OR($A21="",AND($B$4&lt;&gt;"",$C21&lt;&gt;$B$4)),AA$6=""),"",IF(COUNTIFS('Örnek - Kayıt'!$A$6:$A$39,DATE($B$3,$B$2,AA$6),'Örnek - Kayıt'!$B$6:$B$39,$A21,'Örnek - Kayıt'!$J$6:$J$39,"Çıkış yok")+COUNTIFS('Örnek - Kayıt'!$A$6:$A$39,DATE($B$3,$B$2,AA$6),'Örnek - Kayıt'!$B$6:$B$39,$A21,'Örnek - Kayıt'!$J$6:$J$39,"Giriş yok")&gt;0,"?",IF(COUNTIFS('Örnek - Kayıt'!$A$6:$A$39,DATE($B$3,$B$2,AA$6),'Örnek - Kayıt'!$B$6:$B$39,$A21,'Örnek - Kayıt'!$H$6:$H$39,"&gt;-24")&gt;0,"Ç","")))</f>
        <v/>
      </c>
      <c r="AB21" s="22" t="str">
        <f>IF(OR(OR($A21="",AND($B$4&lt;&gt;"",$C21&lt;&gt;$B$4)),AB$6=""),"",IF(COUNTIFS('Örnek - Kayıt'!$A$6:$A$39,DATE($B$3,$B$2,AB$6),'Örnek - Kayıt'!$B$6:$B$39,$A21,'Örnek - Kayıt'!$J$6:$J$39,"Çıkış yok")+COUNTIFS('Örnek - Kayıt'!$A$6:$A$39,DATE($B$3,$B$2,AB$6),'Örnek - Kayıt'!$B$6:$B$39,$A21,'Örnek - Kayıt'!$J$6:$J$39,"Giriş yok")&gt;0,"?",IF(COUNTIFS('Örnek - Kayıt'!$A$6:$A$39,DATE($B$3,$B$2,AB$6),'Örnek - Kayıt'!$B$6:$B$39,$A21,'Örnek - Kayıt'!$H$6:$H$39,"&gt;-24")&gt;0,"Ç","")))</f>
        <v/>
      </c>
      <c r="AC21" s="22" t="str">
        <f>IF(OR(OR($A21="",AND($B$4&lt;&gt;"",$C21&lt;&gt;$B$4)),AC$6=""),"",IF(COUNTIFS('Örnek - Kayıt'!$A$6:$A$39,DATE($B$3,$B$2,AC$6),'Örnek - Kayıt'!$B$6:$B$39,$A21,'Örnek - Kayıt'!$J$6:$J$39,"Çıkış yok")+COUNTIFS('Örnek - Kayıt'!$A$6:$A$39,DATE($B$3,$B$2,AC$6),'Örnek - Kayıt'!$B$6:$B$39,$A21,'Örnek - Kayıt'!$J$6:$J$39,"Giriş yok")&gt;0,"?",IF(COUNTIFS('Örnek - Kayıt'!$A$6:$A$39,DATE($B$3,$B$2,AC$6),'Örnek - Kayıt'!$B$6:$B$39,$A21,'Örnek - Kayıt'!$H$6:$H$39,"&gt;-24")&gt;0,"Ç","")))</f>
        <v/>
      </c>
      <c r="AD21" s="22" t="str">
        <f>IF(OR(OR($A21="",AND($B$4&lt;&gt;"",$C21&lt;&gt;$B$4)),AD$6=""),"",IF(COUNTIFS('Örnek - Kayıt'!$A$6:$A$39,DATE($B$3,$B$2,AD$6),'Örnek - Kayıt'!$B$6:$B$39,$A21,'Örnek - Kayıt'!$J$6:$J$39,"Çıkış yok")+COUNTIFS('Örnek - Kayıt'!$A$6:$A$39,DATE($B$3,$B$2,AD$6),'Örnek - Kayıt'!$B$6:$B$39,$A21,'Örnek - Kayıt'!$J$6:$J$39,"Giriş yok")&gt;0,"?",IF(COUNTIFS('Örnek - Kayıt'!$A$6:$A$39,DATE($B$3,$B$2,AD$6),'Örnek - Kayıt'!$B$6:$B$39,$A21,'Örnek - Kayıt'!$H$6:$H$39,"&gt;-24")&gt;0,"Ç","")))</f>
        <v/>
      </c>
      <c r="AE21" s="22" t="str">
        <f>IF(OR(OR($A21="",AND($B$4&lt;&gt;"",$C21&lt;&gt;$B$4)),AE$6=""),"",IF(COUNTIFS('Örnek - Kayıt'!$A$6:$A$39,DATE($B$3,$B$2,AE$6),'Örnek - Kayıt'!$B$6:$B$39,$A21,'Örnek - Kayıt'!$J$6:$J$39,"Çıkış yok")+COUNTIFS('Örnek - Kayıt'!$A$6:$A$39,DATE($B$3,$B$2,AE$6),'Örnek - Kayıt'!$B$6:$B$39,$A21,'Örnek - Kayıt'!$J$6:$J$39,"Giriş yok")&gt;0,"?",IF(COUNTIFS('Örnek - Kayıt'!$A$6:$A$39,DATE($B$3,$B$2,AE$6),'Örnek - Kayıt'!$B$6:$B$39,$A21,'Örnek - Kayıt'!$H$6:$H$39,"&gt;-24")&gt;0,"Ç","")))</f>
        <v/>
      </c>
      <c r="AF21" s="22" t="str">
        <f>IF(OR(OR($A21="",AND($B$4&lt;&gt;"",$C21&lt;&gt;$B$4)),AF$6=""),"",IF(COUNTIFS('Örnek - Kayıt'!$A$6:$A$39,DATE($B$3,$B$2,AF$6),'Örnek - Kayıt'!$B$6:$B$39,$A21,'Örnek - Kayıt'!$J$6:$J$39,"Çıkış yok")+COUNTIFS('Örnek - Kayıt'!$A$6:$A$39,DATE($B$3,$B$2,AF$6),'Örnek - Kayıt'!$B$6:$B$39,$A21,'Örnek - Kayıt'!$J$6:$J$39,"Giriş yok")&gt;0,"?",IF(COUNTIFS('Örnek - Kayıt'!$A$6:$A$39,DATE($B$3,$B$2,AF$6),'Örnek - Kayıt'!$B$6:$B$39,$A21,'Örnek - Kayıt'!$H$6:$H$39,"&gt;-24")&gt;0,"Ç","")))</f>
        <v/>
      </c>
      <c r="AG21" s="22" t="str">
        <f>IF(OR(OR($A21="",AND($B$4&lt;&gt;"",$C21&lt;&gt;$B$4)),AG$6=""),"",IF(COUNTIFS('Örnek - Kayıt'!$A$6:$A$39,DATE($B$3,$B$2,AG$6),'Örnek - Kayıt'!$B$6:$B$39,$A21,'Örnek - Kayıt'!$J$6:$J$39,"Çıkış yok")+COUNTIFS('Örnek - Kayıt'!$A$6:$A$39,DATE($B$3,$B$2,AG$6),'Örnek - Kayıt'!$B$6:$B$39,$A21,'Örnek - Kayıt'!$J$6:$J$39,"Giriş yok")&gt;0,"?",IF(COUNTIFS('Örnek - Kayıt'!$A$6:$A$39,DATE($B$3,$B$2,AG$6),'Örnek - Kayıt'!$B$6:$B$39,$A21,'Örnek - Kayıt'!$H$6:$H$39,"&gt;-24")&gt;0,"Ç","")))</f>
        <v/>
      </c>
      <c r="AH21" s="22" t="str">
        <f>IF(OR(OR($A21="",AND($B$4&lt;&gt;"",$C21&lt;&gt;$B$4)),AH$6=""),"",IF(COUNTIFS('Örnek - Kayıt'!$A$6:$A$39,DATE($B$3,$B$2,AH$6),'Örnek - Kayıt'!$B$6:$B$39,$A21,'Örnek - Kayıt'!$J$6:$J$39,"Çıkış yok")+COUNTIFS('Örnek - Kayıt'!$A$6:$A$39,DATE($B$3,$B$2,AH$6),'Örnek - Kayıt'!$B$6:$B$39,$A21,'Örnek - Kayıt'!$J$6:$J$39,"Giriş yok")&gt;0,"?",IF(COUNTIFS('Örnek - Kayıt'!$A$6:$A$39,DATE($B$3,$B$2,AH$6),'Örnek - Kayıt'!$B$6:$B$39,$A21,'Örnek - Kayıt'!$H$6:$H$39,"&gt;-24")&gt;0,"Ç","")))</f>
        <v/>
      </c>
      <c r="AI21" s="22" t="str">
        <f>IF(OR(OR($A21="",AND($B$4&lt;&gt;"",$C21&lt;&gt;$B$4)),AI$6=""),"",IF(COUNTIFS('Örnek - Kayıt'!$A$6:$A$39,DATE($B$3,$B$2,AI$6),'Örnek - Kayıt'!$B$6:$B$39,$A21,'Örnek - Kayıt'!$J$6:$J$39,"Çıkış yok")+COUNTIFS('Örnek - Kayıt'!$A$6:$A$39,DATE($B$3,$B$2,AI$6),'Örnek - Kayıt'!$B$6:$B$39,$A21,'Örnek - Kayıt'!$J$6:$J$39,"Giriş yok")&gt;0,"?",IF(COUNTIFS('Örnek - Kayıt'!$A$6:$A$39,DATE($B$3,$B$2,AI$6),'Örnek - Kayıt'!$B$6:$B$39,$A21,'Örnek - Kayıt'!$H$6:$H$39,"&gt;-24")&gt;0,"Ç","")))</f>
        <v/>
      </c>
      <c r="AJ21" s="22" t="str">
        <f>IF(OR(OR($A21="",AND($B$4&lt;&gt;"",$C21&lt;&gt;$B$4)),AJ$6=""),"",IF(COUNTIFS('Örnek - Kayıt'!$A$6:$A$39,DATE($B$3,$B$2,AJ$6),'Örnek - Kayıt'!$B$6:$B$39,$A21,'Örnek - Kayıt'!$J$6:$J$39,"Çıkış yok")+COUNTIFS('Örnek - Kayıt'!$A$6:$A$39,DATE($B$3,$B$2,AJ$6),'Örnek - Kayıt'!$B$6:$B$39,$A21,'Örnek - Kayıt'!$J$6:$J$39,"Giriş yok")&gt;0,"?",IF(COUNTIFS('Örnek - Kayıt'!$A$6:$A$39,DATE($B$3,$B$2,AJ$6),'Örnek - Kayıt'!$B$6:$B$39,$A21,'Örnek - Kayıt'!$H$6:$H$39,"&gt;-24")&gt;0,"Ç","")))</f>
        <v/>
      </c>
      <c r="AK21" s="22" t="str">
        <f>IF(OR(OR($A21="",AND($B$4&lt;&gt;"",$C21&lt;&gt;$B$4)),AK$6=""),"",IF(COUNTIFS('Örnek - Kayıt'!$A$6:$A$39,DATE($B$3,$B$2,AK$6),'Örnek - Kayıt'!$B$6:$B$39,$A21,'Örnek - Kayıt'!$J$6:$J$39,"Çıkış yok")+COUNTIFS('Örnek - Kayıt'!$A$6:$A$39,DATE($B$3,$B$2,AK$6),'Örnek - Kayıt'!$B$6:$B$39,$A21,'Örnek - Kayıt'!$J$6:$J$39,"Giriş yok")&gt;0,"?",IF(COUNTIFS('Örnek - Kayıt'!$A$6:$A$39,DATE($B$3,$B$2,AK$6),'Örnek - Kayıt'!$B$6:$B$39,$A21,'Örnek - Kayıt'!$H$6:$H$39,"&gt;-24")&gt;0,"Ç","")))</f>
        <v/>
      </c>
      <c r="AL21" s="22" t="str">
        <f>IF(OR(OR($A21="",AND($B$4&lt;&gt;"",$C21&lt;&gt;$B$4)),AL$6=""),"",IF(COUNTIFS('Örnek - Kayıt'!$A$6:$A$39,DATE($B$3,$B$2,AL$6),'Örnek - Kayıt'!$B$6:$B$39,$A21,'Örnek - Kayıt'!$J$6:$J$39,"Çıkış yok")+COUNTIFS('Örnek - Kayıt'!$A$6:$A$39,DATE($B$3,$B$2,AL$6),'Örnek - Kayıt'!$B$6:$B$39,$A21,'Örnek - Kayıt'!$J$6:$J$39,"Giriş yok")&gt;0,"?",IF(COUNTIFS('Örnek - Kayıt'!$A$6:$A$39,DATE($B$3,$B$2,AL$6),'Örnek - Kayıt'!$B$6:$B$39,$A21,'Örnek - Kayıt'!$H$6:$H$39,"&gt;-24")&gt;0,"Ç","")))</f>
        <v/>
      </c>
      <c r="AM21" s="22" t="str">
        <f>IF(OR(OR($A21="",AND($B$4&lt;&gt;"",$C21&lt;&gt;$B$4)),AM$6=""),"",IF(COUNTIFS('Örnek - Kayıt'!$A$6:$A$39,DATE($B$3,$B$2,AM$6),'Örnek - Kayıt'!$B$6:$B$39,$A21,'Örnek - Kayıt'!$J$6:$J$39,"Çıkış yok")+COUNTIFS('Örnek - Kayıt'!$A$6:$A$39,DATE($B$3,$B$2,AM$6),'Örnek - Kayıt'!$B$6:$B$39,$A21,'Örnek - Kayıt'!$J$6:$J$39,"Giriş yok")&gt;0,"?",IF(COUNTIFS('Örnek - Kayıt'!$A$6:$A$39,DATE($B$3,$B$2,AM$6),'Örnek - Kayıt'!$B$6:$B$39,$A21,'Örnek - Kayıt'!$H$6:$H$39,"&gt;-24")&gt;0,"Ç","")))</f>
        <v/>
      </c>
      <c r="AN21" s="22" t="str">
        <f>IF(OR(OR($A21="",AND($B$4&lt;&gt;"",$C21&lt;&gt;$B$4)),AN$6=""),"",IF(COUNTIFS('Örnek - Kayıt'!$A$6:$A$39,DATE($B$3,$B$2,AN$6),'Örnek - Kayıt'!$B$6:$B$39,$A21,'Örnek - Kayıt'!$J$6:$J$39,"Çıkış yok")+COUNTIFS('Örnek - Kayıt'!$A$6:$A$39,DATE($B$3,$B$2,AN$6),'Örnek - Kayıt'!$B$6:$B$39,$A21,'Örnek - Kayıt'!$J$6:$J$39,"Giriş yok")&gt;0,"?",IF(COUNTIFS('Örnek - Kayıt'!$A$6:$A$39,DATE($B$3,$B$2,AN$6),'Örnek - Kayıt'!$B$6:$B$39,$A21,'Örnek - Kayıt'!$H$6:$H$39,"&gt;-24")&gt;0,"Ç","")))</f>
        <v/>
      </c>
      <c r="AO21" s="22" t="str">
        <f>IF(OR(OR($A21="",AND($B$4&lt;&gt;"",$C21&lt;&gt;$B$4)),AO$6=""),"",IF(COUNTIFS('Örnek - Kayıt'!$A$6:$A$39,DATE($B$3,$B$2,AO$6),'Örnek - Kayıt'!$B$6:$B$39,$A21,'Örnek - Kayıt'!$J$6:$J$39,"Çıkış yok")+COUNTIFS('Örnek - Kayıt'!$A$6:$A$39,DATE($B$3,$B$2,AO$6),'Örnek - Kayıt'!$B$6:$B$39,$A21,'Örnek - Kayıt'!$J$6:$J$39,"Giriş yok")&gt;0,"?",IF(COUNTIFS('Örnek - Kayıt'!$A$6:$A$39,DATE($B$3,$B$2,AO$6),'Örnek - Kayıt'!$B$6:$B$39,$A21,'Örnek - Kayıt'!$H$6:$H$39,"&gt;-24")&gt;0,"Ç","")))</f>
        <v/>
      </c>
      <c r="AP21" s="22" t="str">
        <f>IF(OR(OR($A21="",AND($B$4&lt;&gt;"",$C21&lt;&gt;$B$4)),AP$6=""),"",IF(COUNTIFS('Örnek - Kayıt'!$A$6:$A$39,DATE($B$3,$B$2,AP$6),'Örnek - Kayıt'!$B$6:$B$39,$A21,'Örnek - Kayıt'!$J$6:$J$39,"Çıkış yok")+COUNTIFS('Örnek - Kayıt'!$A$6:$A$39,DATE($B$3,$B$2,AP$6),'Örnek - Kayıt'!$B$6:$B$39,$A21,'Örnek - Kayıt'!$J$6:$J$39,"Giriş yok")&gt;0,"?",IF(COUNTIFS('Örnek - Kayıt'!$A$6:$A$39,DATE($B$3,$B$2,AP$6),'Örnek - Kayıt'!$B$6:$B$39,$A21,'Örnek - Kayıt'!$H$6:$H$39,"&gt;-24")&gt;0,"Ç","")))</f>
        <v/>
      </c>
    </row>
    <row r="22" spans="1:42" ht="18" customHeight="1" x14ac:dyDescent="0.2">
      <c r="A22" s="28"/>
      <c r="B22" s="12"/>
      <c r="C22" s="12"/>
      <c r="D22" s="29" t="str">
        <f t="shared" si="1"/>
        <v/>
      </c>
      <c r="E22" s="30" t="str">
        <f>IF(OR($A22="",AND($B$4&lt;&gt;"",$C22&lt;&gt;$B$4)),"",SUMIFS('Örnek - Kayıt'!$H$6:$H$39,'Örnek - Kayıt'!$A$6:$A$39,"&gt;="&amp;DATE($B$3,$B$2,1),'Örnek - Kayıt'!$A$6:$A$39,"&lt;"&amp;DATE($B$3,$B$2+1,1),'Örnek - Kayıt'!$B$6:$B$39,$A22))</f>
        <v/>
      </c>
      <c r="F22" s="31" t="str">
        <f t="shared" si="2"/>
        <v/>
      </c>
      <c r="G22" s="22" t="str">
        <f>IF(OR($A22="",AND($B$4&lt;&gt;"",$C22&lt;&gt;$B$4)),"",COUNTIFS('Örnek - Kayıt'!$A$6:$A$39,"&gt;="&amp;DATE($B$3,$B$2,1),'Örnek - Kayıt'!$A$6:$A$39,"&lt;"&amp;DATE($B$3,$B$2+1,1),'Örnek - Kayıt'!$B$6:$B$39,$A22,'Örnek - Kayıt'!$I$6:$I$39,"&gt;0"))</f>
        <v/>
      </c>
      <c r="H22" s="22" t="str">
        <f>IF(OR($A22="",AND($B$4&lt;&gt;"",$C22&lt;&gt;$B$4)),"",SUMIFS('Örnek - Kayıt'!$I$6:$I$39,'Örnek - Kayıt'!$A$6:$A$39,"&gt;="&amp;DATE($B$3,$B$2,1),'Örnek - Kayıt'!$A$6:$A$39,"&lt;"&amp;DATE($B$3,$B$2+1,1),'Örnek - Kayıt'!$B$6:$B$39,$A22))</f>
        <v/>
      </c>
      <c r="I22" s="22" t="str">
        <f t="shared" si="3"/>
        <v/>
      </c>
      <c r="J22" s="22" t="str">
        <f>IF(OR($A22="",AND($B$4&lt;&gt;"",$C22&lt;&gt;$B$4)),"",COUNTIFS('Örnek - Kayıt'!$A$6:$A$39,"&gt;="&amp;DATE($B$3,$B$2,1),'Örnek - Kayıt'!$A$6:$A$39,"&lt;"&amp;DATE($B$3,$B$2+1,1),'Örnek - Kayıt'!$B$6:$B$39,$A22,'Örnek - Kayıt'!$H$6:$H$39,"&gt;"&amp;$H$3))</f>
        <v/>
      </c>
      <c r="L22" s="22" t="str">
        <f>IF(OR(OR($A22="",AND($B$4&lt;&gt;"",$C22&lt;&gt;$B$4)),L$6=""),"",IF(COUNTIFS('Örnek - Kayıt'!$A$6:$A$39,DATE($B$3,$B$2,L$6),'Örnek - Kayıt'!$B$6:$B$39,$A22,'Örnek - Kayıt'!$J$6:$J$39,"Çıkış yok")+COUNTIFS('Örnek - Kayıt'!$A$6:$A$39,DATE($B$3,$B$2,L$6),'Örnek - Kayıt'!$B$6:$B$39,$A22,'Örnek - Kayıt'!$J$6:$J$39,"Giriş yok")&gt;0,"?",IF(COUNTIFS('Örnek - Kayıt'!$A$6:$A$39,DATE($B$3,$B$2,L$6),'Örnek - Kayıt'!$B$6:$B$39,$A22,'Örnek - Kayıt'!$H$6:$H$39,"&gt;-24")&gt;0,"Ç","")))</f>
        <v/>
      </c>
      <c r="M22" s="22" t="str">
        <f>IF(OR(OR($A22="",AND($B$4&lt;&gt;"",$C22&lt;&gt;$B$4)),M$6=""),"",IF(COUNTIFS('Örnek - Kayıt'!$A$6:$A$39,DATE($B$3,$B$2,M$6),'Örnek - Kayıt'!$B$6:$B$39,$A22,'Örnek - Kayıt'!$J$6:$J$39,"Çıkış yok")+COUNTIFS('Örnek - Kayıt'!$A$6:$A$39,DATE($B$3,$B$2,M$6),'Örnek - Kayıt'!$B$6:$B$39,$A22,'Örnek - Kayıt'!$J$6:$J$39,"Giriş yok")&gt;0,"?",IF(COUNTIFS('Örnek - Kayıt'!$A$6:$A$39,DATE($B$3,$B$2,M$6),'Örnek - Kayıt'!$B$6:$B$39,$A22,'Örnek - Kayıt'!$H$6:$H$39,"&gt;-24")&gt;0,"Ç","")))</f>
        <v/>
      </c>
      <c r="N22" s="22" t="str">
        <f>IF(OR(OR($A22="",AND($B$4&lt;&gt;"",$C22&lt;&gt;$B$4)),N$6=""),"",IF(COUNTIFS('Örnek - Kayıt'!$A$6:$A$39,DATE($B$3,$B$2,N$6),'Örnek - Kayıt'!$B$6:$B$39,$A22,'Örnek - Kayıt'!$J$6:$J$39,"Çıkış yok")+COUNTIFS('Örnek - Kayıt'!$A$6:$A$39,DATE($B$3,$B$2,N$6),'Örnek - Kayıt'!$B$6:$B$39,$A22,'Örnek - Kayıt'!$J$6:$J$39,"Giriş yok")&gt;0,"?",IF(COUNTIFS('Örnek - Kayıt'!$A$6:$A$39,DATE($B$3,$B$2,N$6),'Örnek - Kayıt'!$B$6:$B$39,$A22,'Örnek - Kayıt'!$H$6:$H$39,"&gt;-24")&gt;0,"Ç","")))</f>
        <v/>
      </c>
      <c r="O22" s="22" t="str">
        <f>IF(OR(OR($A22="",AND($B$4&lt;&gt;"",$C22&lt;&gt;$B$4)),O$6=""),"",IF(COUNTIFS('Örnek - Kayıt'!$A$6:$A$39,DATE($B$3,$B$2,O$6),'Örnek - Kayıt'!$B$6:$B$39,$A22,'Örnek - Kayıt'!$J$6:$J$39,"Çıkış yok")+COUNTIFS('Örnek - Kayıt'!$A$6:$A$39,DATE($B$3,$B$2,O$6),'Örnek - Kayıt'!$B$6:$B$39,$A22,'Örnek - Kayıt'!$J$6:$J$39,"Giriş yok")&gt;0,"?",IF(COUNTIFS('Örnek - Kayıt'!$A$6:$A$39,DATE($B$3,$B$2,O$6),'Örnek - Kayıt'!$B$6:$B$39,$A22,'Örnek - Kayıt'!$H$6:$H$39,"&gt;-24")&gt;0,"Ç","")))</f>
        <v/>
      </c>
      <c r="P22" s="22" t="str">
        <f>IF(OR(OR($A22="",AND($B$4&lt;&gt;"",$C22&lt;&gt;$B$4)),P$6=""),"",IF(COUNTIFS('Örnek - Kayıt'!$A$6:$A$39,DATE($B$3,$B$2,P$6),'Örnek - Kayıt'!$B$6:$B$39,$A22,'Örnek - Kayıt'!$J$6:$J$39,"Çıkış yok")+COUNTIFS('Örnek - Kayıt'!$A$6:$A$39,DATE($B$3,$B$2,P$6),'Örnek - Kayıt'!$B$6:$B$39,$A22,'Örnek - Kayıt'!$J$6:$J$39,"Giriş yok")&gt;0,"?",IF(COUNTIFS('Örnek - Kayıt'!$A$6:$A$39,DATE($B$3,$B$2,P$6),'Örnek - Kayıt'!$B$6:$B$39,$A22,'Örnek - Kayıt'!$H$6:$H$39,"&gt;-24")&gt;0,"Ç","")))</f>
        <v/>
      </c>
      <c r="Q22" s="22" t="str">
        <f>IF(OR(OR($A22="",AND($B$4&lt;&gt;"",$C22&lt;&gt;$B$4)),Q$6=""),"",IF(COUNTIFS('Örnek - Kayıt'!$A$6:$A$39,DATE($B$3,$B$2,Q$6),'Örnek - Kayıt'!$B$6:$B$39,$A22,'Örnek - Kayıt'!$J$6:$J$39,"Çıkış yok")+COUNTIFS('Örnek - Kayıt'!$A$6:$A$39,DATE($B$3,$B$2,Q$6),'Örnek - Kayıt'!$B$6:$B$39,$A22,'Örnek - Kayıt'!$J$6:$J$39,"Giriş yok")&gt;0,"?",IF(COUNTIFS('Örnek - Kayıt'!$A$6:$A$39,DATE($B$3,$B$2,Q$6),'Örnek - Kayıt'!$B$6:$B$39,$A22,'Örnek - Kayıt'!$H$6:$H$39,"&gt;-24")&gt;0,"Ç","")))</f>
        <v/>
      </c>
      <c r="R22" s="22" t="str">
        <f>IF(OR(OR($A22="",AND($B$4&lt;&gt;"",$C22&lt;&gt;$B$4)),R$6=""),"",IF(COUNTIFS('Örnek - Kayıt'!$A$6:$A$39,DATE($B$3,$B$2,R$6),'Örnek - Kayıt'!$B$6:$B$39,$A22,'Örnek - Kayıt'!$J$6:$J$39,"Çıkış yok")+COUNTIFS('Örnek - Kayıt'!$A$6:$A$39,DATE($B$3,$B$2,R$6),'Örnek - Kayıt'!$B$6:$B$39,$A22,'Örnek - Kayıt'!$J$6:$J$39,"Giriş yok")&gt;0,"?",IF(COUNTIFS('Örnek - Kayıt'!$A$6:$A$39,DATE($B$3,$B$2,R$6),'Örnek - Kayıt'!$B$6:$B$39,$A22,'Örnek - Kayıt'!$H$6:$H$39,"&gt;-24")&gt;0,"Ç","")))</f>
        <v/>
      </c>
      <c r="S22" s="22" t="str">
        <f>IF(OR(OR($A22="",AND($B$4&lt;&gt;"",$C22&lt;&gt;$B$4)),S$6=""),"",IF(COUNTIFS('Örnek - Kayıt'!$A$6:$A$39,DATE($B$3,$B$2,S$6),'Örnek - Kayıt'!$B$6:$B$39,$A22,'Örnek - Kayıt'!$J$6:$J$39,"Çıkış yok")+COUNTIFS('Örnek - Kayıt'!$A$6:$A$39,DATE($B$3,$B$2,S$6),'Örnek - Kayıt'!$B$6:$B$39,$A22,'Örnek - Kayıt'!$J$6:$J$39,"Giriş yok")&gt;0,"?",IF(COUNTIFS('Örnek - Kayıt'!$A$6:$A$39,DATE($B$3,$B$2,S$6),'Örnek - Kayıt'!$B$6:$B$39,$A22,'Örnek - Kayıt'!$H$6:$H$39,"&gt;-24")&gt;0,"Ç","")))</f>
        <v/>
      </c>
      <c r="T22" s="22" t="str">
        <f>IF(OR(OR($A22="",AND($B$4&lt;&gt;"",$C22&lt;&gt;$B$4)),T$6=""),"",IF(COUNTIFS('Örnek - Kayıt'!$A$6:$A$39,DATE($B$3,$B$2,T$6),'Örnek - Kayıt'!$B$6:$B$39,$A22,'Örnek - Kayıt'!$J$6:$J$39,"Çıkış yok")+COUNTIFS('Örnek - Kayıt'!$A$6:$A$39,DATE($B$3,$B$2,T$6),'Örnek - Kayıt'!$B$6:$B$39,$A22,'Örnek - Kayıt'!$J$6:$J$39,"Giriş yok")&gt;0,"?",IF(COUNTIFS('Örnek - Kayıt'!$A$6:$A$39,DATE($B$3,$B$2,T$6),'Örnek - Kayıt'!$B$6:$B$39,$A22,'Örnek - Kayıt'!$H$6:$H$39,"&gt;-24")&gt;0,"Ç","")))</f>
        <v/>
      </c>
      <c r="U22" s="22" t="str">
        <f>IF(OR(OR($A22="",AND($B$4&lt;&gt;"",$C22&lt;&gt;$B$4)),U$6=""),"",IF(COUNTIFS('Örnek - Kayıt'!$A$6:$A$39,DATE($B$3,$B$2,U$6),'Örnek - Kayıt'!$B$6:$B$39,$A22,'Örnek - Kayıt'!$J$6:$J$39,"Çıkış yok")+COUNTIFS('Örnek - Kayıt'!$A$6:$A$39,DATE($B$3,$B$2,U$6),'Örnek - Kayıt'!$B$6:$B$39,$A22,'Örnek - Kayıt'!$J$6:$J$39,"Giriş yok")&gt;0,"?",IF(COUNTIFS('Örnek - Kayıt'!$A$6:$A$39,DATE($B$3,$B$2,U$6),'Örnek - Kayıt'!$B$6:$B$39,$A22,'Örnek - Kayıt'!$H$6:$H$39,"&gt;-24")&gt;0,"Ç","")))</f>
        <v/>
      </c>
      <c r="V22" s="22" t="str">
        <f>IF(OR(OR($A22="",AND($B$4&lt;&gt;"",$C22&lt;&gt;$B$4)),V$6=""),"",IF(COUNTIFS('Örnek - Kayıt'!$A$6:$A$39,DATE($B$3,$B$2,V$6),'Örnek - Kayıt'!$B$6:$B$39,$A22,'Örnek - Kayıt'!$J$6:$J$39,"Çıkış yok")+COUNTIFS('Örnek - Kayıt'!$A$6:$A$39,DATE($B$3,$B$2,V$6),'Örnek - Kayıt'!$B$6:$B$39,$A22,'Örnek - Kayıt'!$J$6:$J$39,"Giriş yok")&gt;0,"?",IF(COUNTIFS('Örnek - Kayıt'!$A$6:$A$39,DATE($B$3,$B$2,V$6),'Örnek - Kayıt'!$B$6:$B$39,$A22,'Örnek - Kayıt'!$H$6:$H$39,"&gt;-24")&gt;0,"Ç","")))</f>
        <v/>
      </c>
      <c r="W22" s="22" t="str">
        <f>IF(OR(OR($A22="",AND($B$4&lt;&gt;"",$C22&lt;&gt;$B$4)),W$6=""),"",IF(COUNTIFS('Örnek - Kayıt'!$A$6:$A$39,DATE($B$3,$B$2,W$6),'Örnek - Kayıt'!$B$6:$B$39,$A22,'Örnek - Kayıt'!$J$6:$J$39,"Çıkış yok")+COUNTIFS('Örnek - Kayıt'!$A$6:$A$39,DATE($B$3,$B$2,W$6),'Örnek - Kayıt'!$B$6:$B$39,$A22,'Örnek - Kayıt'!$J$6:$J$39,"Giriş yok")&gt;0,"?",IF(COUNTIFS('Örnek - Kayıt'!$A$6:$A$39,DATE($B$3,$B$2,W$6),'Örnek - Kayıt'!$B$6:$B$39,$A22,'Örnek - Kayıt'!$H$6:$H$39,"&gt;-24")&gt;0,"Ç","")))</f>
        <v/>
      </c>
      <c r="X22" s="22" t="str">
        <f>IF(OR(OR($A22="",AND($B$4&lt;&gt;"",$C22&lt;&gt;$B$4)),X$6=""),"",IF(COUNTIFS('Örnek - Kayıt'!$A$6:$A$39,DATE($B$3,$B$2,X$6),'Örnek - Kayıt'!$B$6:$B$39,$A22,'Örnek - Kayıt'!$J$6:$J$39,"Çıkış yok")+COUNTIFS('Örnek - Kayıt'!$A$6:$A$39,DATE($B$3,$B$2,X$6),'Örnek - Kayıt'!$B$6:$B$39,$A22,'Örnek - Kayıt'!$J$6:$J$39,"Giriş yok")&gt;0,"?",IF(COUNTIFS('Örnek - Kayıt'!$A$6:$A$39,DATE($B$3,$B$2,X$6),'Örnek - Kayıt'!$B$6:$B$39,$A22,'Örnek - Kayıt'!$H$6:$H$39,"&gt;-24")&gt;0,"Ç","")))</f>
        <v/>
      </c>
      <c r="Y22" s="22" t="str">
        <f>IF(OR(OR($A22="",AND($B$4&lt;&gt;"",$C22&lt;&gt;$B$4)),Y$6=""),"",IF(COUNTIFS('Örnek - Kayıt'!$A$6:$A$39,DATE($B$3,$B$2,Y$6),'Örnek - Kayıt'!$B$6:$B$39,$A22,'Örnek - Kayıt'!$J$6:$J$39,"Çıkış yok")+COUNTIFS('Örnek - Kayıt'!$A$6:$A$39,DATE($B$3,$B$2,Y$6),'Örnek - Kayıt'!$B$6:$B$39,$A22,'Örnek - Kayıt'!$J$6:$J$39,"Giriş yok")&gt;0,"?",IF(COUNTIFS('Örnek - Kayıt'!$A$6:$A$39,DATE($B$3,$B$2,Y$6),'Örnek - Kayıt'!$B$6:$B$39,$A22,'Örnek - Kayıt'!$H$6:$H$39,"&gt;-24")&gt;0,"Ç","")))</f>
        <v/>
      </c>
      <c r="Z22" s="22" t="str">
        <f>IF(OR(OR($A22="",AND($B$4&lt;&gt;"",$C22&lt;&gt;$B$4)),Z$6=""),"",IF(COUNTIFS('Örnek - Kayıt'!$A$6:$A$39,DATE($B$3,$B$2,Z$6),'Örnek - Kayıt'!$B$6:$B$39,$A22,'Örnek - Kayıt'!$J$6:$J$39,"Çıkış yok")+COUNTIFS('Örnek - Kayıt'!$A$6:$A$39,DATE($B$3,$B$2,Z$6),'Örnek - Kayıt'!$B$6:$B$39,$A22,'Örnek - Kayıt'!$J$6:$J$39,"Giriş yok")&gt;0,"?",IF(COUNTIFS('Örnek - Kayıt'!$A$6:$A$39,DATE($B$3,$B$2,Z$6),'Örnek - Kayıt'!$B$6:$B$39,$A22,'Örnek - Kayıt'!$H$6:$H$39,"&gt;-24")&gt;0,"Ç","")))</f>
        <v/>
      </c>
      <c r="AA22" s="22" t="str">
        <f>IF(OR(OR($A22="",AND($B$4&lt;&gt;"",$C22&lt;&gt;$B$4)),AA$6=""),"",IF(COUNTIFS('Örnek - Kayıt'!$A$6:$A$39,DATE($B$3,$B$2,AA$6),'Örnek - Kayıt'!$B$6:$B$39,$A22,'Örnek - Kayıt'!$J$6:$J$39,"Çıkış yok")+COUNTIFS('Örnek - Kayıt'!$A$6:$A$39,DATE($B$3,$B$2,AA$6),'Örnek - Kayıt'!$B$6:$B$39,$A22,'Örnek - Kayıt'!$J$6:$J$39,"Giriş yok")&gt;0,"?",IF(COUNTIFS('Örnek - Kayıt'!$A$6:$A$39,DATE($B$3,$B$2,AA$6),'Örnek - Kayıt'!$B$6:$B$39,$A22,'Örnek - Kayıt'!$H$6:$H$39,"&gt;-24")&gt;0,"Ç","")))</f>
        <v/>
      </c>
      <c r="AB22" s="22" t="str">
        <f>IF(OR(OR($A22="",AND($B$4&lt;&gt;"",$C22&lt;&gt;$B$4)),AB$6=""),"",IF(COUNTIFS('Örnek - Kayıt'!$A$6:$A$39,DATE($B$3,$B$2,AB$6),'Örnek - Kayıt'!$B$6:$B$39,$A22,'Örnek - Kayıt'!$J$6:$J$39,"Çıkış yok")+COUNTIFS('Örnek - Kayıt'!$A$6:$A$39,DATE($B$3,$B$2,AB$6),'Örnek - Kayıt'!$B$6:$B$39,$A22,'Örnek - Kayıt'!$J$6:$J$39,"Giriş yok")&gt;0,"?",IF(COUNTIFS('Örnek - Kayıt'!$A$6:$A$39,DATE($B$3,$B$2,AB$6),'Örnek - Kayıt'!$B$6:$B$39,$A22,'Örnek - Kayıt'!$H$6:$H$39,"&gt;-24")&gt;0,"Ç","")))</f>
        <v/>
      </c>
      <c r="AC22" s="22" t="str">
        <f>IF(OR(OR($A22="",AND($B$4&lt;&gt;"",$C22&lt;&gt;$B$4)),AC$6=""),"",IF(COUNTIFS('Örnek - Kayıt'!$A$6:$A$39,DATE($B$3,$B$2,AC$6),'Örnek - Kayıt'!$B$6:$B$39,$A22,'Örnek - Kayıt'!$J$6:$J$39,"Çıkış yok")+COUNTIFS('Örnek - Kayıt'!$A$6:$A$39,DATE($B$3,$B$2,AC$6),'Örnek - Kayıt'!$B$6:$B$39,$A22,'Örnek - Kayıt'!$J$6:$J$39,"Giriş yok")&gt;0,"?",IF(COUNTIFS('Örnek - Kayıt'!$A$6:$A$39,DATE($B$3,$B$2,AC$6),'Örnek - Kayıt'!$B$6:$B$39,$A22,'Örnek - Kayıt'!$H$6:$H$39,"&gt;-24")&gt;0,"Ç","")))</f>
        <v/>
      </c>
      <c r="AD22" s="22" t="str">
        <f>IF(OR(OR($A22="",AND($B$4&lt;&gt;"",$C22&lt;&gt;$B$4)),AD$6=""),"",IF(COUNTIFS('Örnek - Kayıt'!$A$6:$A$39,DATE($B$3,$B$2,AD$6),'Örnek - Kayıt'!$B$6:$B$39,$A22,'Örnek - Kayıt'!$J$6:$J$39,"Çıkış yok")+COUNTIFS('Örnek - Kayıt'!$A$6:$A$39,DATE($B$3,$B$2,AD$6),'Örnek - Kayıt'!$B$6:$B$39,$A22,'Örnek - Kayıt'!$J$6:$J$39,"Giriş yok")&gt;0,"?",IF(COUNTIFS('Örnek - Kayıt'!$A$6:$A$39,DATE($B$3,$B$2,AD$6),'Örnek - Kayıt'!$B$6:$B$39,$A22,'Örnek - Kayıt'!$H$6:$H$39,"&gt;-24")&gt;0,"Ç","")))</f>
        <v/>
      </c>
      <c r="AE22" s="22" t="str">
        <f>IF(OR(OR($A22="",AND($B$4&lt;&gt;"",$C22&lt;&gt;$B$4)),AE$6=""),"",IF(COUNTIFS('Örnek - Kayıt'!$A$6:$A$39,DATE($B$3,$B$2,AE$6),'Örnek - Kayıt'!$B$6:$B$39,$A22,'Örnek - Kayıt'!$J$6:$J$39,"Çıkış yok")+COUNTIFS('Örnek - Kayıt'!$A$6:$A$39,DATE($B$3,$B$2,AE$6),'Örnek - Kayıt'!$B$6:$B$39,$A22,'Örnek - Kayıt'!$J$6:$J$39,"Giriş yok")&gt;0,"?",IF(COUNTIFS('Örnek - Kayıt'!$A$6:$A$39,DATE($B$3,$B$2,AE$6),'Örnek - Kayıt'!$B$6:$B$39,$A22,'Örnek - Kayıt'!$H$6:$H$39,"&gt;-24")&gt;0,"Ç","")))</f>
        <v/>
      </c>
      <c r="AF22" s="22" t="str">
        <f>IF(OR(OR($A22="",AND($B$4&lt;&gt;"",$C22&lt;&gt;$B$4)),AF$6=""),"",IF(COUNTIFS('Örnek - Kayıt'!$A$6:$A$39,DATE($B$3,$B$2,AF$6),'Örnek - Kayıt'!$B$6:$B$39,$A22,'Örnek - Kayıt'!$J$6:$J$39,"Çıkış yok")+COUNTIFS('Örnek - Kayıt'!$A$6:$A$39,DATE($B$3,$B$2,AF$6),'Örnek - Kayıt'!$B$6:$B$39,$A22,'Örnek - Kayıt'!$J$6:$J$39,"Giriş yok")&gt;0,"?",IF(COUNTIFS('Örnek - Kayıt'!$A$6:$A$39,DATE($B$3,$B$2,AF$6),'Örnek - Kayıt'!$B$6:$B$39,$A22,'Örnek - Kayıt'!$H$6:$H$39,"&gt;-24")&gt;0,"Ç","")))</f>
        <v/>
      </c>
      <c r="AG22" s="22" t="str">
        <f>IF(OR(OR($A22="",AND($B$4&lt;&gt;"",$C22&lt;&gt;$B$4)),AG$6=""),"",IF(COUNTIFS('Örnek - Kayıt'!$A$6:$A$39,DATE($B$3,$B$2,AG$6),'Örnek - Kayıt'!$B$6:$B$39,$A22,'Örnek - Kayıt'!$J$6:$J$39,"Çıkış yok")+COUNTIFS('Örnek - Kayıt'!$A$6:$A$39,DATE($B$3,$B$2,AG$6),'Örnek - Kayıt'!$B$6:$B$39,$A22,'Örnek - Kayıt'!$J$6:$J$39,"Giriş yok")&gt;0,"?",IF(COUNTIFS('Örnek - Kayıt'!$A$6:$A$39,DATE($B$3,$B$2,AG$6),'Örnek - Kayıt'!$B$6:$B$39,$A22,'Örnek - Kayıt'!$H$6:$H$39,"&gt;-24")&gt;0,"Ç","")))</f>
        <v/>
      </c>
      <c r="AH22" s="22" t="str">
        <f>IF(OR(OR($A22="",AND($B$4&lt;&gt;"",$C22&lt;&gt;$B$4)),AH$6=""),"",IF(COUNTIFS('Örnek - Kayıt'!$A$6:$A$39,DATE($B$3,$B$2,AH$6),'Örnek - Kayıt'!$B$6:$B$39,$A22,'Örnek - Kayıt'!$J$6:$J$39,"Çıkış yok")+COUNTIFS('Örnek - Kayıt'!$A$6:$A$39,DATE($B$3,$B$2,AH$6),'Örnek - Kayıt'!$B$6:$B$39,$A22,'Örnek - Kayıt'!$J$6:$J$39,"Giriş yok")&gt;0,"?",IF(COUNTIFS('Örnek - Kayıt'!$A$6:$A$39,DATE($B$3,$B$2,AH$6),'Örnek - Kayıt'!$B$6:$B$39,$A22,'Örnek - Kayıt'!$H$6:$H$39,"&gt;-24")&gt;0,"Ç","")))</f>
        <v/>
      </c>
      <c r="AI22" s="22" t="str">
        <f>IF(OR(OR($A22="",AND($B$4&lt;&gt;"",$C22&lt;&gt;$B$4)),AI$6=""),"",IF(COUNTIFS('Örnek - Kayıt'!$A$6:$A$39,DATE($B$3,$B$2,AI$6),'Örnek - Kayıt'!$B$6:$B$39,$A22,'Örnek - Kayıt'!$J$6:$J$39,"Çıkış yok")+COUNTIFS('Örnek - Kayıt'!$A$6:$A$39,DATE($B$3,$B$2,AI$6),'Örnek - Kayıt'!$B$6:$B$39,$A22,'Örnek - Kayıt'!$J$6:$J$39,"Giriş yok")&gt;0,"?",IF(COUNTIFS('Örnek - Kayıt'!$A$6:$A$39,DATE($B$3,$B$2,AI$6),'Örnek - Kayıt'!$B$6:$B$39,$A22,'Örnek - Kayıt'!$H$6:$H$39,"&gt;-24")&gt;0,"Ç","")))</f>
        <v/>
      </c>
      <c r="AJ22" s="22" t="str">
        <f>IF(OR(OR($A22="",AND($B$4&lt;&gt;"",$C22&lt;&gt;$B$4)),AJ$6=""),"",IF(COUNTIFS('Örnek - Kayıt'!$A$6:$A$39,DATE($B$3,$B$2,AJ$6),'Örnek - Kayıt'!$B$6:$B$39,$A22,'Örnek - Kayıt'!$J$6:$J$39,"Çıkış yok")+COUNTIFS('Örnek - Kayıt'!$A$6:$A$39,DATE($B$3,$B$2,AJ$6),'Örnek - Kayıt'!$B$6:$B$39,$A22,'Örnek - Kayıt'!$J$6:$J$39,"Giriş yok")&gt;0,"?",IF(COUNTIFS('Örnek - Kayıt'!$A$6:$A$39,DATE($B$3,$B$2,AJ$6),'Örnek - Kayıt'!$B$6:$B$39,$A22,'Örnek - Kayıt'!$H$6:$H$39,"&gt;-24")&gt;0,"Ç","")))</f>
        <v/>
      </c>
      <c r="AK22" s="22" t="str">
        <f>IF(OR(OR($A22="",AND($B$4&lt;&gt;"",$C22&lt;&gt;$B$4)),AK$6=""),"",IF(COUNTIFS('Örnek - Kayıt'!$A$6:$A$39,DATE($B$3,$B$2,AK$6),'Örnek - Kayıt'!$B$6:$B$39,$A22,'Örnek - Kayıt'!$J$6:$J$39,"Çıkış yok")+COUNTIFS('Örnek - Kayıt'!$A$6:$A$39,DATE($B$3,$B$2,AK$6),'Örnek - Kayıt'!$B$6:$B$39,$A22,'Örnek - Kayıt'!$J$6:$J$39,"Giriş yok")&gt;0,"?",IF(COUNTIFS('Örnek - Kayıt'!$A$6:$A$39,DATE($B$3,$B$2,AK$6),'Örnek - Kayıt'!$B$6:$B$39,$A22,'Örnek - Kayıt'!$H$6:$H$39,"&gt;-24")&gt;0,"Ç","")))</f>
        <v/>
      </c>
      <c r="AL22" s="22" t="str">
        <f>IF(OR(OR($A22="",AND($B$4&lt;&gt;"",$C22&lt;&gt;$B$4)),AL$6=""),"",IF(COUNTIFS('Örnek - Kayıt'!$A$6:$A$39,DATE($B$3,$B$2,AL$6),'Örnek - Kayıt'!$B$6:$B$39,$A22,'Örnek - Kayıt'!$J$6:$J$39,"Çıkış yok")+COUNTIFS('Örnek - Kayıt'!$A$6:$A$39,DATE($B$3,$B$2,AL$6),'Örnek - Kayıt'!$B$6:$B$39,$A22,'Örnek - Kayıt'!$J$6:$J$39,"Giriş yok")&gt;0,"?",IF(COUNTIFS('Örnek - Kayıt'!$A$6:$A$39,DATE($B$3,$B$2,AL$6),'Örnek - Kayıt'!$B$6:$B$39,$A22,'Örnek - Kayıt'!$H$6:$H$39,"&gt;-24")&gt;0,"Ç","")))</f>
        <v/>
      </c>
      <c r="AM22" s="22" t="str">
        <f>IF(OR(OR($A22="",AND($B$4&lt;&gt;"",$C22&lt;&gt;$B$4)),AM$6=""),"",IF(COUNTIFS('Örnek - Kayıt'!$A$6:$A$39,DATE($B$3,$B$2,AM$6),'Örnek - Kayıt'!$B$6:$B$39,$A22,'Örnek - Kayıt'!$J$6:$J$39,"Çıkış yok")+COUNTIFS('Örnek - Kayıt'!$A$6:$A$39,DATE($B$3,$B$2,AM$6),'Örnek - Kayıt'!$B$6:$B$39,$A22,'Örnek - Kayıt'!$J$6:$J$39,"Giriş yok")&gt;0,"?",IF(COUNTIFS('Örnek - Kayıt'!$A$6:$A$39,DATE($B$3,$B$2,AM$6),'Örnek - Kayıt'!$B$6:$B$39,$A22,'Örnek - Kayıt'!$H$6:$H$39,"&gt;-24")&gt;0,"Ç","")))</f>
        <v/>
      </c>
      <c r="AN22" s="22" t="str">
        <f>IF(OR(OR($A22="",AND($B$4&lt;&gt;"",$C22&lt;&gt;$B$4)),AN$6=""),"",IF(COUNTIFS('Örnek - Kayıt'!$A$6:$A$39,DATE($B$3,$B$2,AN$6),'Örnek - Kayıt'!$B$6:$B$39,$A22,'Örnek - Kayıt'!$J$6:$J$39,"Çıkış yok")+COUNTIFS('Örnek - Kayıt'!$A$6:$A$39,DATE($B$3,$B$2,AN$6),'Örnek - Kayıt'!$B$6:$B$39,$A22,'Örnek - Kayıt'!$J$6:$J$39,"Giriş yok")&gt;0,"?",IF(COUNTIFS('Örnek - Kayıt'!$A$6:$A$39,DATE($B$3,$B$2,AN$6),'Örnek - Kayıt'!$B$6:$B$39,$A22,'Örnek - Kayıt'!$H$6:$H$39,"&gt;-24")&gt;0,"Ç","")))</f>
        <v/>
      </c>
      <c r="AO22" s="22" t="str">
        <f>IF(OR(OR($A22="",AND($B$4&lt;&gt;"",$C22&lt;&gt;$B$4)),AO$6=""),"",IF(COUNTIFS('Örnek - Kayıt'!$A$6:$A$39,DATE($B$3,$B$2,AO$6),'Örnek - Kayıt'!$B$6:$B$39,$A22,'Örnek - Kayıt'!$J$6:$J$39,"Çıkış yok")+COUNTIFS('Örnek - Kayıt'!$A$6:$A$39,DATE($B$3,$B$2,AO$6),'Örnek - Kayıt'!$B$6:$B$39,$A22,'Örnek - Kayıt'!$J$6:$J$39,"Giriş yok")&gt;0,"?",IF(COUNTIFS('Örnek - Kayıt'!$A$6:$A$39,DATE($B$3,$B$2,AO$6),'Örnek - Kayıt'!$B$6:$B$39,$A22,'Örnek - Kayıt'!$H$6:$H$39,"&gt;-24")&gt;0,"Ç","")))</f>
        <v/>
      </c>
      <c r="AP22" s="22" t="str">
        <f>IF(OR(OR($A22="",AND($B$4&lt;&gt;"",$C22&lt;&gt;$B$4)),AP$6=""),"",IF(COUNTIFS('Örnek - Kayıt'!$A$6:$A$39,DATE($B$3,$B$2,AP$6),'Örnek - Kayıt'!$B$6:$B$39,$A22,'Örnek - Kayıt'!$J$6:$J$39,"Çıkış yok")+COUNTIFS('Örnek - Kayıt'!$A$6:$A$39,DATE($B$3,$B$2,AP$6),'Örnek - Kayıt'!$B$6:$B$39,$A22,'Örnek - Kayıt'!$J$6:$J$39,"Giriş yok")&gt;0,"?",IF(COUNTIFS('Örnek - Kayıt'!$A$6:$A$39,DATE($B$3,$B$2,AP$6),'Örnek - Kayıt'!$B$6:$B$39,$A22,'Örnek - Kayıt'!$H$6:$H$39,"&gt;-24")&gt;0,"Ç","")))</f>
        <v/>
      </c>
    </row>
    <row r="23" spans="1:42" ht="18" customHeight="1" x14ac:dyDescent="0.2">
      <c r="A23" s="28"/>
      <c r="B23" s="12"/>
      <c r="C23" s="12"/>
      <c r="D23" s="29" t="str">
        <f t="shared" si="1"/>
        <v/>
      </c>
      <c r="E23" s="30" t="str">
        <f>IF(OR($A23="",AND($B$4&lt;&gt;"",$C23&lt;&gt;$B$4)),"",SUMIFS('Örnek - Kayıt'!$H$6:$H$39,'Örnek - Kayıt'!$A$6:$A$39,"&gt;="&amp;DATE($B$3,$B$2,1),'Örnek - Kayıt'!$A$6:$A$39,"&lt;"&amp;DATE($B$3,$B$2+1,1),'Örnek - Kayıt'!$B$6:$B$39,$A23))</f>
        <v/>
      </c>
      <c r="F23" s="31" t="str">
        <f t="shared" si="2"/>
        <v/>
      </c>
      <c r="G23" s="22" t="str">
        <f>IF(OR($A23="",AND($B$4&lt;&gt;"",$C23&lt;&gt;$B$4)),"",COUNTIFS('Örnek - Kayıt'!$A$6:$A$39,"&gt;="&amp;DATE($B$3,$B$2,1),'Örnek - Kayıt'!$A$6:$A$39,"&lt;"&amp;DATE($B$3,$B$2+1,1),'Örnek - Kayıt'!$B$6:$B$39,$A23,'Örnek - Kayıt'!$I$6:$I$39,"&gt;0"))</f>
        <v/>
      </c>
      <c r="H23" s="22" t="str">
        <f>IF(OR($A23="",AND($B$4&lt;&gt;"",$C23&lt;&gt;$B$4)),"",SUMIFS('Örnek - Kayıt'!$I$6:$I$39,'Örnek - Kayıt'!$A$6:$A$39,"&gt;="&amp;DATE($B$3,$B$2,1),'Örnek - Kayıt'!$A$6:$A$39,"&lt;"&amp;DATE($B$3,$B$2+1,1),'Örnek - Kayıt'!$B$6:$B$39,$A23))</f>
        <v/>
      </c>
      <c r="I23" s="22" t="str">
        <f t="shared" si="3"/>
        <v/>
      </c>
      <c r="J23" s="22" t="str">
        <f>IF(OR($A23="",AND($B$4&lt;&gt;"",$C23&lt;&gt;$B$4)),"",COUNTIFS('Örnek - Kayıt'!$A$6:$A$39,"&gt;="&amp;DATE($B$3,$B$2,1),'Örnek - Kayıt'!$A$6:$A$39,"&lt;"&amp;DATE($B$3,$B$2+1,1),'Örnek - Kayıt'!$B$6:$B$39,$A23,'Örnek - Kayıt'!$H$6:$H$39,"&gt;"&amp;$H$3))</f>
        <v/>
      </c>
      <c r="L23" s="22" t="str">
        <f>IF(OR(OR($A23="",AND($B$4&lt;&gt;"",$C23&lt;&gt;$B$4)),L$6=""),"",IF(COUNTIFS('Örnek - Kayıt'!$A$6:$A$39,DATE($B$3,$B$2,L$6),'Örnek - Kayıt'!$B$6:$B$39,$A23,'Örnek - Kayıt'!$J$6:$J$39,"Çıkış yok")+COUNTIFS('Örnek - Kayıt'!$A$6:$A$39,DATE($B$3,$B$2,L$6),'Örnek - Kayıt'!$B$6:$B$39,$A23,'Örnek - Kayıt'!$J$6:$J$39,"Giriş yok")&gt;0,"?",IF(COUNTIFS('Örnek - Kayıt'!$A$6:$A$39,DATE($B$3,$B$2,L$6),'Örnek - Kayıt'!$B$6:$B$39,$A23,'Örnek - Kayıt'!$H$6:$H$39,"&gt;-24")&gt;0,"Ç","")))</f>
        <v/>
      </c>
      <c r="M23" s="22" t="str">
        <f>IF(OR(OR($A23="",AND($B$4&lt;&gt;"",$C23&lt;&gt;$B$4)),M$6=""),"",IF(COUNTIFS('Örnek - Kayıt'!$A$6:$A$39,DATE($B$3,$B$2,M$6),'Örnek - Kayıt'!$B$6:$B$39,$A23,'Örnek - Kayıt'!$J$6:$J$39,"Çıkış yok")+COUNTIFS('Örnek - Kayıt'!$A$6:$A$39,DATE($B$3,$B$2,M$6),'Örnek - Kayıt'!$B$6:$B$39,$A23,'Örnek - Kayıt'!$J$6:$J$39,"Giriş yok")&gt;0,"?",IF(COUNTIFS('Örnek - Kayıt'!$A$6:$A$39,DATE($B$3,$B$2,M$6),'Örnek - Kayıt'!$B$6:$B$39,$A23,'Örnek - Kayıt'!$H$6:$H$39,"&gt;-24")&gt;0,"Ç","")))</f>
        <v/>
      </c>
      <c r="N23" s="22" t="str">
        <f>IF(OR(OR($A23="",AND($B$4&lt;&gt;"",$C23&lt;&gt;$B$4)),N$6=""),"",IF(COUNTIFS('Örnek - Kayıt'!$A$6:$A$39,DATE($B$3,$B$2,N$6),'Örnek - Kayıt'!$B$6:$B$39,$A23,'Örnek - Kayıt'!$J$6:$J$39,"Çıkış yok")+COUNTIFS('Örnek - Kayıt'!$A$6:$A$39,DATE($B$3,$B$2,N$6),'Örnek - Kayıt'!$B$6:$B$39,$A23,'Örnek - Kayıt'!$J$6:$J$39,"Giriş yok")&gt;0,"?",IF(COUNTIFS('Örnek - Kayıt'!$A$6:$A$39,DATE($B$3,$B$2,N$6),'Örnek - Kayıt'!$B$6:$B$39,$A23,'Örnek - Kayıt'!$H$6:$H$39,"&gt;-24")&gt;0,"Ç","")))</f>
        <v/>
      </c>
      <c r="O23" s="22" t="str">
        <f>IF(OR(OR($A23="",AND($B$4&lt;&gt;"",$C23&lt;&gt;$B$4)),O$6=""),"",IF(COUNTIFS('Örnek - Kayıt'!$A$6:$A$39,DATE($B$3,$B$2,O$6),'Örnek - Kayıt'!$B$6:$B$39,$A23,'Örnek - Kayıt'!$J$6:$J$39,"Çıkış yok")+COUNTIFS('Örnek - Kayıt'!$A$6:$A$39,DATE($B$3,$B$2,O$6),'Örnek - Kayıt'!$B$6:$B$39,$A23,'Örnek - Kayıt'!$J$6:$J$39,"Giriş yok")&gt;0,"?",IF(COUNTIFS('Örnek - Kayıt'!$A$6:$A$39,DATE($B$3,$B$2,O$6),'Örnek - Kayıt'!$B$6:$B$39,$A23,'Örnek - Kayıt'!$H$6:$H$39,"&gt;-24")&gt;0,"Ç","")))</f>
        <v/>
      </c>
      <c r="P23" s="22" t="str">
        <f>IF(OR(OR($A23="",AND($B$4&lt;&gt;"",$C23&lt;&gt;$B$4)),P$6=""),"",IF(COUNTIFS('Örnek - Kayıt'!$A$6:$A$39,DATE($B$3,$B$2,P$6),'Örnek - Kayıt'!$B$6:$B$39,$A23,'Örnek - Kayıt'!$J$6:$J$39,"Çıkış yok")+COUNTIFS('Örnek - Kayıt'!$A$6:$A$39,DATE($B$3,$B$2,P$6),'Örnek - Kayıt'!$B$6:$B$39,$A23,'Örnek - Kayıt'!$J$6:$J$39,"Giriş yok")&gt;0,"?",IF(COUNTIFS('Örnek - Kayıt'!$A$6:$A$39,DATE($B$3,$B$2,P$6),'Örnek - Kayıt'!$B$6:$B$39,$A23,'Örnek - Kayıt'!$H$6:$H$39,"&gt;-24")&gt;0,"Ç","")))</f>
        <v/>
      </c>
      <c r="Q23" s="22" t="str">
        <f>IF(OR(OR($A23="",AND($B$4&lt;&gt;"",$C23&lt;&gt;$B$4)),Q$6=""),"",IF(COUNTIFS('Örnek - Kayıt'!$A$6:$A$39,DATE($B$3,$B$2,Q$6),'Örnek - Kayıt'!$B$6:$B$39,$A23,'Örnek - Kayıt'!$J$6:$J$39,"Çıkış yok")+COUNTIFS('Örnek - Kayıt'!$A$6:$A$39,DATE($B$3,$B$2,Q$6),'Örnek - Kayıt'!$B$6:$B$39,$A23,'Örnek - Kayıt'!$J$6:$J$39,"Giriş yok")&gt;0,"?",IF(COUNTIFS('Örnek - Kayıt'!$A$6:$A$39,DATE($B$3,$B$2,Q$6),'Örnek - Kayıt'!$B$6:$B$39,$A23,'Örnek - Kayıt'!$H$6:$H$39,"&gt;-24")&gt;0,"Ç","")))</f>
        <v/>
      </c>
      <c r="R23" s="22" t="str">
        <f>IF(OR(OR($A23="",AND($B$4&lt;&gt;"",$C23&lt;&gt;$B$4)),R$6=""),"",IF(COUNTIFS('Örnek - Kayıt'!$A$6:$A$39,DATE($B$3,$B$2,R$6),'Örnek - Kayıt'!$B$6:$B$39,$A23,'Örnek - Kayıt'!$J$6:$J$39,"Çıkış yok")+COUNTIFS('Örnek - Kayıt'!$A$6:$A$39,DATE($B$3,$B$2,R$6),'Örnek - Kayıt'!$B$6:$B$39,$A23,'Örnek - Kayıt'!$J$6:$J$39,"Giriş yok")&gt;0,"?",IF(COUNTIFS('Örnek - Kayıt'!$A$6:$A$39,DATE($B$3,$B$2,R$6),'Örnek - Kayıt'!$B$6:$B$39,$A23,'Örnek - Kayıt'!$H$6:$H$39,"&gt;-24")&gt;0,"Ç","")))</f>
        <v/>
      </c>
      <c r="S23" s="22" t="str">
        <f>IF(OR(OR($A23="",AND($B$4&lt;&gt;"",$C23&lt;&gt;$B$4)),S$6=""),"",IF(COUNTIFS('Örnek - Kayıt'!$A$6:$A$39,DATE($B$3,$B$2,S$6),'Örnek - Kayıt'!$B$6:$B$39,$A23,'Örnek - Kayıt'!$J$6:$J$39,"Çıkış yok")+COUNTIFS('Örnek - Kayıt'!$A$6:$A$39,DATE($B$3,$B$2,S$6),'Örnek - Kayıt'!$B$6:$B$39,$A23,'Örnek - Kayıt'!$J$6:$J$39,"Giriş yok")&gt;0,"?",IF(COUNTIFS('Örnek - Kayıt'!$A$6:$A$39,DATE($B$3,$B$2,S$6),'Örnek - Kayıt'!$B$6:$B$39,$A23,'Örnek - Kayıt'!$H$6:$H$39,"&gt;-24")&gt;0,"Ç","")))</f>
        <v/>
      </c>
      <c r="T23" s="22" t="str">
        <f>IF(OR(OR($A23="",AND($B$4&lt;&gt;"",$C23&lt;&gt;$B$4)),T$6=""),"",IF(COUNTIFS('Örnek - Kayıt'!$A$6:$A$39,DATE($B$3,$B$2,T$6),'Örnek - Kayıt'!$B$6:$B$39,$A23,'Örnek - Kayıt'!$J$6:$J$39,"Çıkış yok")+COUNTIFS('Örnek - Kayıt'!$A$6:$A$39,DATE($B$3,$B$2,T$6),'Örnek - Kayıt'!$B$6:$B$39,$A23,'Örnek - Kayıt'!$J$6:$J$39,"Giriş yok")&gt;0,"?",IF(COUNTIFS('Örnek - Kayıt'!$A$6:$A$39,DATE($B$3,$B$2,T$6),'Örnek - Kayıt'!$B$6:$B$39,$A23,'Örnek - Kayıt'!$H$6:$H$39,"&gt;-24")&gt;0,"Ç","")))</f>
        <v/>
      </c>
      <c r="U23" s="22" t="str">
        <f>IF(OR(OR($A23="",AND($B$4&lt;&gt;"",$C23&lt;&gt;$B$4)),U$6=""),"",IF(COUNTIFS('Örnek - Kayıt'!$A$6:$A$39,DATE($B$3,$B$2,U$6),'Örnek - Kayıt'!$B$6:$B$39,$A23,'Örnek - Kayıt'!$J$6:$J$39,"Çıkış yok")+COUNTIFS('Örnek - Kayıt'!$A$6:$A$39,DATE($B$3,$B$2,U$6),'Örnek - Kayıt'!$B$6:$B$39,$A23,'Örnek - Kayıt'!$J$6:$J$39,"Giriş yok")&gt;0,"?",IF(COUNTIFS('Örnek - Kayıt'!$A$6:$A$39,DATE($B$3,$B$2,U$6),'Örnek - Kayıt'!$B$6:$B$39,$A23,'Örnek - Kayıt'!$H$6:$H$39,"&gt;-24")&gt;0,"Ç","")))</f>
        <v/>
      </c>
      <c r="V23" s="22" t="str">
        <f>IF(OR(OR($A23="",AND($B$4&lt;&gt;"",$C23&lt;&gt;$B$4)),V$6=""),"",IF(COUNTIFS('Örnek - Kayıt'!$A$6:$A$39,DATE($B$3,$B$2,V$6),'Örnek - Kayıt'!$B$6:$B$39,$A23,'Örnek - Kayıt'!$J$6:$J$39,"Çıkış yok")+COUNTIFS('Örnek - Kayıt'!$A$6:$A$39,DATE($B$3,$B$2,V$6),'Örnek - Kayıt'!$B$6:$B$39,$A23,'Örnek - Kayıt'!$J$6:$J$39,"Giriş yok")&gt;0,"?",IF(COUNTIFS('Örnek - Kayıt'!$A$6:$A$39,DATE($B$3,$B$2,V$6),'Örnek - Kayıt'!$B$6:$B$39,$A23,'Örnek - Kayıt'!$H$6:$H$39,"&gt;-24")&gt;0,"Ç","")))</f>
        <v/>
      </c>
      <c r="W23" s="22" t="str">
        <f>IF(OR(OR($A23="",AND($B$4&lt;&gt;"",$C23&lt;&gt;$B$4)),W$6=""),"",IF(COUNTIFS('Örnek - Kayıt'!$A$6:$A$39,DATE($B$3,$B$2,W$6),'Örnek - Kayıt'!$B$6:$B$39,$A23,'Örnek - Kayıt'!$J$6:$J$39,"Çıkış yok")+COUNTIFS('Örnek - Kayıt'!$A$6:$A$39,DATE($B$3,$B$2,W$6),'Örnek - Kayıt'!$B$6:$B$39,$A23,'Örnek - Kayıt'!$J$6:$J$39,"Giriş yok")&gt;0,"?",IF(COUNTIFS('Örnek - Kayıt'!$A$6:$A$39,DATE($B$3,$B$2,W$6),'Örnek - Kayıt'!$B$6:$B$39,$A23,'Örnek - Kayıt'!$H$6:$H$39,"&gt;-24")&gt;0,"Ç","")))</f>
        <v/>
      </c>
      <c r="X23" s="22" t="str">
        <f>IF(OR(OR($A23="",AND($B$4&lt;&gt;"",$C23&lt;&gt;$B$4)),X$6=""),"",IF(COUNTIFS('Örnek - Kayıt'!$A$6:$A$39,DATE($B$3,$B$2,X$6),'Örnek - Kayıt'!$B$6:$B$39,$A23,'Örnek - Kayıt'!$J$6:$J$39,"Çıkış yok")+COUNTIFS('Örnek - Kayıt'!$A$6:$A$39,DATE($B$3,$B$2,X$6),'Örnek - Kayıt'!$B$6:$B$39,$A23,'Örnek - Kayıt'!$J$6:$J$39,"Giriş yok")&gt;0,"?",IF(COUNTIFS('Örnek - Kayıt'!$A$6:$A$39,DATE($B$3,$B$2,X$6),'Örnek - Kayıt'!$B$6:$B$39,$A23,'Örnek - Kayıt'!$H$6:$H$39,"&gt;-24")&gt;0,"Ç","")))</f>
        <v/>
      </c>
      <c r="Y23" s="22" t="str">
        <f>IF(OR(OR($A23="",AND($B$4&lt;&gt;"",$C23&lt;&gt;$B$4)),Y$6=""),"",IF(COUNTIFS('Örnek - Kayıt'!$A$6:$A$39,DATE($B$3,$B$2,Y$6),'Örnek - Kayıt'!$B$6:$B$39,$A23,'Örnek - Kayıt'!$J$6:$J$39,"Çıkış yok")+COUNTIFS('Örnek - Kayıt'!$A$6:$A$39,DATE($B$3,$B$2,Y$6),'Örnek - Kayıt'!$B$6:$B$39,$A23,'Örnek - Kayıt'!$J$6:$J$39,"Giriş yok")&gt;0,"?",IF(COUNTIFS('Örnek - Kayıt'!$A$6:$A$39,DATE($B$3,$B$2,Y$6),'Örnek - Kayıt'!$B$6:$B$39,$A23,'Örnek - Kayıt'!$H$6:$H$39,"&gt;-24")&gt;0,"Ç","")))</f>
        <v/>
      </c>
      <c r="Z23" s="22" t="str">
        <f>IF(OR(OR($A23="",AND($B$4&lt;&gt;"",$C23&lt;&gt;$B$4)),Z$6=""),"",IF(COUNTIFS('Örnek - Kayıt'!$A$6:$A$39,DATE($B$3,$B$2,Z$6),'Örnek - Kayıt'!$B$6:$B$39,$A23,'Örnek - Kayıt'!$J$6:$J$39,"Çıkış yok")+COUNTIFS('Örnek - Kayıt'!$A$6:$A$39,DATE($B$3,$B$2,Z$6),'Örnek - Kayıt'!$B$6:$B$39,$A23,'Örnek - Kayıt'!$J$6:$J$39,"Giriş yok")&gt;0,"?",IF(COUNTIFS('Örnek - Kayıt'!$A$6:$A$39,DATE($B$3,$B$2,Z$6),'Örnek - Kayıt'!$B$6:$B$39,$A23,'Örnek - Kayıt'!$H$6:$H$39,"&gt;-24")&gt;0,"Ç","")))</f>
        <v/>
      </c>
      <c r="AA23" s="22" t="str">
        <f>IF(OR(OR($A23="",AND($B$4&lt;&gt;"",$C23&lt;&gt;$B$4)),AA$6=""),"",IF(COUNTIFS('Örnek - Kayıt'!$A$6:$A$39,DATE($B$3,$B$2,AA$6),'Örnek - Kayıt'!$B$6:$B$39,$A23,'Örnek - Kayıt'!$J$6:$J$39,"Çıkış yok")+COUNTIFS('Örnek - Kayıt'!$A$6:$A$39,DATE($B$3,$B$2,AA$6),'Örnek - Kayıt'!$B$6:$B$39,$A23,'Örnek - Kayıt'!$J$6:$J$39,"Giriş yok")&gt;0,"?",IF(COUNTIFS('Örnek - Kayıt'!$A$6:$A$39,DATE($B$3,$B$2,AA$6),'Örnek - Kayıt'!$B$6:$B$39,$A23,'Örnek - Kayıt'!$H$6:$H$39,"&gt;-24")&gt;0,"Ç","")))</f>
        <v/>
      </c>
      <c r="AB23" s="22" t="str">
        <f>IF(OR(OR($A23="",AND($B$4&lt;&gt;"",$C23&lt;&gt;$B$4)),AB$6=""),"",IF(COUNTIFS('Örnek - Kayıt'!$A$6:$A$39,DATE($B$3,$B$2,AB$6),'Örnek - Kayıt'!$B$6:$B$39,$A23,'Örnek - Kayıt'!$J$6:$J$39,"Çıkış yok")+COUNTIFS('Örnek - Kayıt'!$A$6:$A$39,DATE($B$3,$B$2,AB$6),'Örnek - Kayıt'!$B$6:$B$39,$A23,'Örnek - Kayıt'!$J$6:$J$39,"Giriş yok")&gt;0,"?",IF(COUNTIFS('Örnek - Kayıt'!$A$6:$A$39,DATE($B$3,$B$2,AB$6),'Örnek - Kayıt'!$B$6:$B$39,$A23,'Örnek - Kayıt'!$H$6:$H$39,"&gt;-24")&gt;0,"Ç","")))</f>
        <v/>
      </c>
      <c r="AC23" s="22" t="str">
        <f>IF(OR(OR($A23="",AND($B$4&lt;&gt;"",$C23&lt;&gt;$B$4)),AC$6=""),"",IF(COUNTIFS('Örnek - Kayıt'!$A$6:$A$39,DATE($B$3,$B$2,AC$6),'Örnek - Kayıt'!$B$6:$B$39,$A23,'Örnek - Kayıt'!$J$6:$J$39,"Çıkış yok")+COUNTIFS('Örnek - Kayıt'!$A$6:$A$39,DATE($B$3,$B$2,AC$6),'Örnek - Kayıt'!$B$6:$B$39,$A23,'Örnek - Kayıt'!$J$6:$J$39,"Giriş yok")&gt;0,"?",IF(COUNTIFS('Örnek - Kayıt'!$A$6:$A$39,DATE($B$3,$B$2,AC$6),'Örnek - Kayıt'!$B$6:$B$39,$A23,'Örnek - Kayıt'!$H$6:$H$39,"&gt;-24")&gt;0,"Ç","")))</f>
        <v/>
      </c>
      <c r="AD23" s="22" t="str">
        <f>IF(OR(OR($A23="",AND($B$4&lt;&gt;"",$C23&lt;&gt;$B$4)),AD$6=""),"",IF(COUNTIFS('Örnek - Kayıt'!$A$6:$A$39,DATE($B$3,$B$2,AD$6),'Örnek - Kayıt'!$B$6:$B$39,$A23,'Örnek - Kayıt'!$J$6:$J$39,"Çıkış yok")+COUNTIFS('Örnek - Kayıt'!$A$6:$A$39,DATE($B$3,$B$2,AD$6),'Örnek - Kayıt'!$B$6:$B$39,$A23,'Örnek - Kayıt'!$J$6:$J$39,"Giriş yok")&gt;0,"?",IF(COUNTIFS('Örnek - Kayıt'!$A$6:$A$39,DATE($B$3,$B$2,AD$6),'Örnek - Kayıt'!$B$6:$B$39,$A23,'Örnek - Kayıt'!$H$6:$H$39,"&gt;-24")&gt;0,"Ç","")))</f>
        <v/>
      </c>
      <c r="AE23" s="22" t="str">
        <f>IF(OR(OR($A23="",AND($B$4&lt;&gt;"",$C23&lt;&gt;$B$4)),AE$6=""),"",IF(COUNTIFS('Örnek - Kayıt'!$A$6:$A$39,DATE($B$3,$B$2,AE$6),'Örnek - Kayıt'!$B$6:$B$39,$A23,'Örnek - Kayıt'!$J$6:$J$39,"Çıkış yok")+COUNTIFS('Örnek - Kayıt'!$A$6:$A$39,DATE($B$3,$B$2,AE$6),'Örnek - Kayıt'!$B$6:$B$39,$A23,'Örnek - Kayıt'!$J$6:$J$39,"Giriş yok")&gt;0,"?",IF(COUNTIFS('Örnek - Kayıt'!$A$6:$A$39,DATE($B$3,$B$2,AE$6),'Örnek - Kayıt'!$B$6:$B$39,$A23,'Örnek - Kayıt'!$H$6:$H$39,"&gt;-24")&gt;0,"Ç","")))</f>
        <v/>
      </c>
      <c r="AF23" s="22" t="str">
        <f>IF(OR(OR($A23="",AND($B$4&lt;&gt;"",$C23&lt;&gt;$B$4)),AF$6=""),"",IF(COUNTIFS('Örnek - Kayıt'!$A$6:$A$39,DATE($B$3,$B$2,AF$6),'Örnek - Kayıt'!$B$6:$B$39,$A23,'Örnek - Kayıt'!$J$6:$J$39,"Çıkış yok")+COUNTIFS('Örnek - Kayıt'!$A$6:$A$39,DATE($B$3,$B$2,AF$6),'Örnek - Kayıt'!$B$6:$B$39,$A23,'Örnek - Kayıt'!$J$6:$J$39,"Giriş yok")&gt;0,"?",IF(COUNTIFS('Örnek - Kayıt'!$A$6:$A$39,DATE($B$3,$B$2,AF$6),'Örnek - Kayıt'!$B$6:$B$39,$A23,'Örnek - Kayıt'!$H$6:$H$39,"&gt;-24")&gt;0,"Ç","")))</f>
        <v/>
      </c>
      <c r="AG23" s="22" t="str">
        <f>IF(OR(OR($A23="",AND($B$4&lt;&gt;"",$C23&lt;&gt;$B$4)),AG$6=""),"",IF(COUNTIFS('Örnek - Kayıt'!$A$6:$A$39,DATE($B$3,$B$2,AG$6),'Örnek - Kayıt'!$B$6:$B$39,$A23,'Örnek - Kayıt'!$J$6:$J$39,"Çıkış yok")+COUNTIFS('Örnek - Kayıt'!$A$6:$A$39,DATE($B$3,$B$2,AG$6),'Örnek - Kayıt'!$B$6:$B$39,$A23,'Örnek - Kayıt'!$J$6:$J$39,"Giriş yok")&gt;0,"?",IF(COUNTIFS('Örnek - Kayıt'!$A$6:$A$39,DATE($B$3,$B$2,AG$6),'Örnek - Kayıt'!$B$6:$B$39,$A23,'Örnek - Kayıt'!$H$6:$H$39,"&gt;-24")&gt;0,"Ç","")))</f>
        <v/>
      </c>
      <c r="AH23" s="22" t="str">
        <f>IF(OR(OR($A23="",AND($B$4&lt;&gt;"",$C23&lt;&gt;$B$4)),AH$6=""),"",IF(COUNTIFS('Örnek - Kayıt'!$A$6:$A$39,DATE($B$3,$B$2,AH$6),'Örnek - Kayıt'!$B$6:$B$39,$A23,'Örnek - Kayıt'!$J$6:$J$39,"Çıkış yok")+COUNTIFS('Örnek - Kayıt'!$A$6:$A$39,DATE($B$3,$B$2,AH$6),'Örnek - Kayıt'!$B$6:$B$39,$A23,'Örnek - Kayıt'!$J$6:$J$39,"Giriş yok")&gt;0,"?",IF(COUNTIFS('Örnek - Kayıt'!$A$6:$A$39,DATE($B$3,$B$2,AH$6),'Örnek - Kayıt'!$B$6:$B$39,$A23,'Örnek - Kayıt'!$H$6:$H$39,"&gt;-24")&gt;0,"Ç","")))</f>
        <v/>
      </c>
      <c r="AI23" s="22" t="str">
        <f>IF(OR(OR($A23="",AND($B$4&lt;&gt;"",$C23&lt;&gt;$B$4)),AI$6=""),"",IF(COUNTIFS('Örnek - Kayıt'!$A$6:$A$39,DATE($B$3,$B$2,AI$6),'Örnek - Kayıt'!$B$6:$B$39,$A23,'Örnek - Kayıt'!$J$6:$J$39,"Çıkış yok")+COUNTIFS('Örnek - Kayıt'!$A$6:$A$39,DATE($B$3,$B$2,AI$6),'Örnek - Kayıt'!$B$6:$B$39,$A23,'Örnek - Kayıt'!$J$6:$J$39,"Giriş yok")&gt;0,"?",IF(COUNTIFS('Örnek - Kayıt'!$A$6:$A$39,DATE($B$3,$B$2,AI$6),'Örnek - Kayıt'!$B$6:$B$39,$A23,'Örnek - Kayıt'!$H$6:$H$39,"&gt;-24")&gt;0,"Ç","")))</f>
        <v/>
      </c>
      <c r="AJ23" s="22" t="str">
        <f>IF(OR(OR($A23="",AND($B$4&lt;&gt;"",$C23&lt;&gt;$B$4)),AJ$6=""),"",IF(COUNTIFS('Örnek - Kayıt'!$A$6:$A$39,DATE($B$3,$B$2,AJ$6),'Örnek - Kayıt'!$B$6:$B$39,$A23,'Örnek - Kayıt'!$J$6:$J$39,"Çıkış yok")+COUNTIFS('Örnek - Kayıt'!$A$6:$A$39,DATE($B$3,$B$2,AJ$6),'Örnek - Kayıt'!$B$6:$B$39,$A23,'Örnek - Kayıt'!$J$6:$J$39,"Giriş yok")&gt;0,"?",IF(COUNTIFS('Örnek - Kayıt'!$A$6:$A$39,DATE($B$3,$B$2,AJ$6),'Örnek - Kayıt'!$B$6:$B$39,$A23,'Örnek - Kayıt'!$H$6:$H$39,"&gt;-24")&gt;0,"Ç","")))</f>
        <v/>
      </c>
      <c r="AK23" s="22" t="str">
        <f>IF(OR(OR($A23="",AND($B$4&lt;&gt;"",$C23&lt;&gt;$B$4)),AK$6=""),"",IF(COUNTIFS('Örnek - Kayıt'!$A$6:$A$39,DATE($B$3,$B$2,AK$6),'Örnek - Kayıt'!$B$6:$B$39,$A23,'Örnek - Kayıt'!$J$6:$J$39,"Çıkış yok")+COUNTIFS('Örnek - Kayıt'!$A$6:$A$39,DATE($B$3,$B$2,AK$6),'Örnek - Kayıt'!$B$6:$B$39,$A23,'Örnek - Kayıt'!$J$6:$J$39,"Giriş yok")&gt;0,"?",IF(COUNTIFS('Örnek - Kayıt'!$A$6:$A$39,DATE($B$3,$B$2,AK$6),'Örnek - Kayıt'!$B$6:$B$39,$A23,'Örnek - Kayıt'!$H$6:$H$39,"&gt;-24")&gt;0,"Ç","")))</f>
        <v/>
      </c>
      <c r="AL23" s="22" t="str">
        <f>IF(OR(OR($A23="",AND($B$4&lt;&gt;"",$C23&lt;&gt;$B$4)),AL$6=""),"",IF(COUNTIFS('Örnek - Kayıt'!$A$6:$A$39,DATE($B$3,$B$2,AL$6),'Örnek - Kayıt'!$B$6:$B$39,$A23,'Örnek - Kayıt'!$J$6:$J$39,"Çıkış yok")+COUNTIFS('Örnek - Kayıt'!$A$6:$A$39,DATE($B$3,$B$2,AL$6),'Örnek - Kayıt'!$B$6:$B$39,$A23,'Örnek - Kayıt'!$J$6:$J$39,"Giriş yok")&gt;0,"?",IF(COUNTIFS('Örnek - Kayıt'!$A$6:$A$39,DATE($B$3,$B$2,AL$6),'Örnek - Kayıt'!$B$6:$B$39,$A23,'Örnek - Kayıt'!$H$6:$H$39,"&gt;-24")&gt;0,"Ç","")))</f>
        <v/>
      </c>
      <c r="AM23" s="22" t="str">
        <f>IF(OR(OR($A23="",AND($B$4&lt;&gt;"",$C23&lt;&gt;$B$4)),AM$6=""),"",IF(COUNTIFS('Örnek - Kayıt'!$A$6:$A$39,DATE($B$3,$B$2,AM$6),'Örnek - Kayıt'!$B$6:$B$39,$A23,'Örnek - Kayıt'!$J$6:$J$39,"Çıkış yok")+COUNTIFS('Örnek - Kayıt'!$A$6:$A$39,DATE($B$3,$B$2,AM$6),'Örnek - Kayıt'!$B$6:$B$39,$A23,'Örnek - Kayıt'!$J$6:$J$39,"Giriş yok")&gt;0,"?",IF(COUNTIFS('Örnek - Kayıt'!$A$6:$A$39,DATE($B$3,$B$2,AM$6),'Örnek - Kayıt'!$B$6:$B$39,$A23,'Örnek - Kayıt'!$H$6:$H$39,"&gt;-24")&gt;0,"Ç","")))</f>
        <v/>
      </c>
      <c r="AN23" s="22" t="str">
        <f>IF(OR(OR($A23="",AND($B$4&lt;&gt;"",$C23&lt;&gt;$B$4)),AN$6=""),"",IF(COUNTIFS('Örnek - Kayıt'!$A$6:$A$39,DATE($B$3,$B$2,AN$6),'Örnek - Kayıt'!$B$6:$B$39,$A23,'Örnek - Kayıt'!$J$6:$J$39,"Çıkış yok")+COUNTIFS('Örnek - Kayıt'!$A$6:$A$39,DATE($B$3,$B$2,AN$6),'Örnek - Kayıt'!$B$6:$B$39,$A23,'Örnek - Kayıt'!$J$6:$J$39,"Giriş yok")&gt;0,"?",IF(COUNTIFS('Örnek - Kayıt'!$A$6:$A$39,DATE($B$3,$B$2,AN$6),'Örnek - Kayıt'!$B$6:$B$39,$A23,'Örnek - Kayıt'!$H$6:$H$39,"&gt;-24")&gt;0,"Ç","")))</f>
        <v/>
      </c>
      <c r="AO23" s="22" t="str">
        <f>IF(OR(OR($A23="",AND($B$4&lt;&gt;"",$C23&lt;&gt;$B$4)),AO$6=""),"",IF(COUNTIFS('Örnek - Kayıt'!$A$6:$A$39,DATE($B$3,$B$2,AO$6),'Örnek - Kayıt'!$B$6:$B$39,$A23,'Örnek - Kayıt'!$J$6:$J$39,"Çıkış yok")+COUNTIFS('Örnek - Kayıt'!$A$6:$A$39,DATE($B$3,$B$2,AO$6),'Örnek - Kayıt'!$B$6:$B$39,$A23,'Örnek - Kayıt'!$J$6:$J$39,"Giriş yok")&gt;0,"?",IF(COUNTIFS('Örnek - Kayıt'!$A$6:$A$39,DATE($B$3,$B$2,AO$6),'Örnek - Kayıt'!$B$6:$B$39,$A23,'Örnek - Kayıt'!$H$6:$H$39,"&gt;-24")&gt;0,"Ç","")))</f>
        <v/>
      </c>
      <c r="AP23" s="22" t="str">
        <f>IF(OR(OR($A23="",AND($B$4&lt;&gt;"",$C23&lt;&gt;$B$4)),AP$6=""),"",IF(COUNTIFS('Örnek - Kayıt'!$A$6:$A$39,DATE($B$3,$B$2,AP$6),'Örnek - Kayıt'!$B$6:$B$39,$A23,'Örnek - Kayıt'!$J$6:$J$39,"Çıkış yok")+COUNTIFS('Örnek - Kayıt'!$A$6:$A$39,DATE($B$3,$B$2,AP$6),'Örnek - Kayıt'!$B$6:$B$39,$A23,'Örnek - Kayıt'!$J$6:$J$39,"Giriş yok")&gt;0,"?",IF(COUNTIFS('Örnek - Kayıt'!$A$6:$A$39,DATE($B$3,$B$2,AP$6),'Örnek - Kayıt'!$B$6:$B$39,$A23,'Örnek - Kayıt'!$H$6:$H$39,"&gt;-24")&gt;0,"Ç","")))</f>
        <v/>
      </c>
    </row>
    <row r="24" spans="1:42" ht="18" customHeight="1" x14ac:dyDescent="0.2">
      <c r="A24" s="28"/>
      <c r="B24" s="12"/>
      <c r="C24" s="12"/>
      <c r="D24" s="29" t="str">
        <f t="shared" si="1"/>
        <v/>
      </c>
      <c r="E24" s="30" t="str">
        <f>IF(OR($A24="",AND($B$4&lt;&gt;"",$C24&lt;&gt;$B$4)),"",SUMIFS('Örnek - Kayıt'!$H$6:$H$39,'Örnek - Kayıt'!$A$6:$A$39,"&gt;="&amp;DATE($B$3,$B$2,1),'Örnek - Kayıt'!$A$6:$A$39,"&lt;"&amp;DATE($B$3,$B$2+1,1),'Örnek - Kayıt'!$B$6:$B$39,$A24))</f>
        <v/>
      </c>
      <c r="F24" s="31" t="str">
        <f t="shared" si="2"/>
        <v/>
      </c>
      <c r="G24" s="22" t="str">
        <f>IF(OR($A24="",AND($B$4&lt;&gt;"",$C24&lt;&gt;$B$4)),"",COUNTIFS('Örnek - Kayıt'!$A$6:$A$39,"&gt;="&amp;DATE($B$3,$B$2,1),'Örnek - Kayıt'!$A$6:$A$39,"&lt;"&amp;DATE($B$3,$B$2+1,1),'Örnek - Kayıt'!$B$6:$B$39,$A24,'Örnek - Kayıt'!$I$6:$I$39,"&gt;0"))</f>
        <v/>
      </c>
      <c r="H24" s="22" t="str">
        <f>IF(OR($A24="",AND($B$4&lt;&gt;"",$C24&lt;&gt;$B$4)),"",SUMIFS('Örnek - Kayıt'!$I$6:$I$39,'Örnek - Kayıt'!$A$6:$A$39,"&gt;="&amp;DATE($B$3,$B$2,1),'Örnek - Kayıt'!$A$6:$A$39,"&lt;"&amp;DATE($B$3,$B$2+1,1),'Örnek - Kayıt'!$B$6:$B$39,$A24))</f>
        <v/>
      </c>
      <c r="I24" s="22" t="str">
        <f t="shared" si="3"/>
        <v/>
      </c>
      <c r="J24" s="22" t="str">
        <f>IF(OR($A24="",AND($B$4&lt;&gt;"",$C24&lt;&gt;$B$4)),"",COUNTIFS('Örnek - Kayıt'!$A$6:$A$39,"&gt;="&amp;DATE($B$3,$B$2,1),'Örnek - Kayıt'!$A$6:$A$39,"&lt;"&amp;DATE($B$3,$B$2+1,1),'Örnek - Kayıt'!$B$6:$B$39,$A24,'Örnek - Kayıt'!$H$6:$H$39,"&gt;"&amp;$H$3))</f>
        <v/>
      </c>
      <c r="L24" s="22" t="str">
        <f>IF(OR(OR($A24="",AND($B$4&lt;&gt;"",$C24&lt;&gt;$B$4)),L$6=""),"",IF(COUNTIFS('Örnek - Kayıt'!$A$6:$A$39,DATE($B$3,$B$2,L$6),'Örnek - Kayıt'!$B$6:$B$39,$A24,'Örnek - Kayıt'!$J$6:$J$39,"Çıkış yok")+COUNTIFS('Örnek - Kayıt'!$A$6:$A$39,DATE($B$3,$B$2,L$6),'Örnek - Kayıt'!$B$6:$B$39,$A24,'Örnek - Kayıt'!$J$6:$J$39,"Giriş yok")&gt;0,"?",IF(COUNTIFS('Örnek - Kayıt'!$A$6:$A$39,DATE($B$3,$B$2,L$6),'Örnek - Kayıt'!$B$6:$B$39,$A24,'Örnek - Kayıt'!$H$6:$H$39,"&gt;-24")&gt;0,"Ç","")))</f>
        <v/>
      </c>
      <c r="M24" s="22" t="str">
        <f>IF(OR(OR($A24="",AND($B$4&lt;&gt;"",$C24&lt;&gt;$B$4)),M$6=""),"",IF(COUNTIFS('Örnek - Kayıt'!$A$6:$A$39,DATE($B$3,$B$2,M$6),'Örnek - Kayıt'!$B$6:$B$39,$A24,'Örnek - Kayıt'!$J$6:$J$39,"Çıkış yok")+COUNTIFS('Örnek - Kayıt'!$A$6:$A$39,DATE($B$3,$B$2,M$6),'Örnek - Kayıt'!$B$6:$B$39,$A24,'Örnek - Kayıt'!$J$6:$J$39,"Giriş yok")&gt;0,"?",IF(COUNTIFS('Örnek - Kayıt'!$A$6:$A$39,DATE($B$3,$B$2,M$6),'Örnek - Kayıt'!$B$6:$B$39,$A24,'Örnek - Kayıt'!$H$6:$H$39,"&gt;-24")&gt;0,"Ç","")))</f>
        <v/>
      </c>
      <c r="N24" s="22" t="str">
        <f>IF(OR(OR($A24="",AND($B$4&lt;&gt;"",$C24&lt;&gt;$B$4)),N$6=""),"",IF(COUNTIFS('Örnek - Kayıt'!$A$6:$A$39,DATE($B$3,$B$2,N$6),'Örnek - Kayıt'!$B$6:$B$39,$A24,'Örnek - Kayıt'!$J$6:$J$39,"Çıkış yok")+COUNTIFS('Örnek - Kayıt'!$A$6:$A$39,DATE($B$3,$B$2,N$6),'Örnek - Kayıt'!$B$6:$B$39,$A24,'Örnek - Kayıt'!$J$6:$J$39,"Giriş yok")&gt;0,"?",IF(COUNTIFS('Örnek - Kayıt'!$A$6:$A$39,DATE($B$3,$B$2,N$6),'Örnek - Kayıt'!$B$6:$B$39,$A24,'Örnek - Kayıt'!$H$6:$H$39,"&gt;-24")&gt;0,"Ç","")))</f>
        <v/>
      </c>
      <c r="O24" s="22" t="str">
        <f>IF(OR(OR($A24="",AND($B$4&lt;&gt;"",$C24&lt;&gt;$B$4)),O$6=""),"",IF(COUNTIFS('Örnek - Kayıt'!$A$6:$A$39,DATE($B$3,$B$2,O$6),'Örnek - Kayıt'!$B$6:$B$39,$A24,'Örnek - Kayıt'!$J$6:$J$39,"Çıkış yok")+COUNTIFS('Örnek - Kayıt'!$A$6:$A$39,DATE($B$3,$B$2,O$6),'Örnek - Kayıt'!$B$6:$B$39,$A24,'Örnek - Kayıt'!$J$6:$J$39,"Giriş yok")&gt;0,"?",IF(COUNTIFS('Örnek - Kayıt'!$A$6:$A$39,DATE($B$3,$B$2,O$6),'Örnek - Kayıt'!$B$6:$B$39,$A24,'Örnek - Kayıt'!$H$6:$H$39,"&gt;-24")&gt;0,"Ç","")))</f>
        <v/>
      </c>
      <c r="P24" s="22" t="str">
        <f>IF(OR(OR($A24="",AND($B$4&lt;&gt;"",$C24&lt;&gt;$B$4)),P$6=""),"",IF(COUNTIFS('Örnek - Kayıt'!$A$6:$A$39,DATE($B$3,$B$2,P$6),'Örnek - Kayıt'!$B$6:$B$39,$A24,'Örnek - Kayıt'!$J$6:$J$39,"Çıkış yok")+COUNTIFS('Örnek - Kayıt'!$A$6:$A$39,DATE($B$3,$B$2,P$6),'Örnek - Kayıt'!$B$6:$B$39,$A24,'Örnek - Kayıt'!$J$6:$J$39,"Giriş yok")&gt;0,"?",IF(COUNTIFS('Örnek - Kayıt'!$A$6:$A$39,DATE($B$3,$B$2,P$6),'Örnek - Kayıt'!$B$6:$B$39,$A24,'Örnek - Kayıt'!$H$6:$H$39,"&gt;-24")&gt;0,"Ç","")))</f>
        <v/>
      </c>
      <c r="Q24" s="22" t="str">
        <f>IF(OR(OR($A24="",AND($B$4&lt;&gt;"",$C24&lt;&gt;$B$4)),Q$6=""),"",IF(COUNTIFS('Örnek - Kayıt'!$A$6:$A$39,DATE($B$3,$B$2,Q$6),'Örnek - Kayıt'!$B$6:$B$39,$A24,'Örnek - Kayıt'!$J$6:$J$39,"Çıkış yok")+COUNTIFS('Örnek - Kayıt'!$A$6:$A$39,DATE($B$3,$B$2,Q$6),'Örnek - Kayıt'!$B$6:$B$39,$A24,'Örnek - Kayıt'!$J$6:$J$39,"Giriş yok")&gt;0,"?",IF(COUNTIFS('Örnek - Kayıt'!$A$6:$A$39,DATE($B$3,$B$2,Q$6),'Örnek - Kayıt'!$B$6:$B$39,$A24,'Örnek - Kayıt'!$H$6:$H$39,"&gt;-24")&gt;0,"Ç","")))</f>
        <v/>
      </c>
      <c r="R24" s="22" t="str">
        <f>IF(OR(OR($A24="",AND($B$4&lt;&gt;"",$C24&lt;&gt;$B$4)),R$6=""),"",IF(COUNTIFS('Örnek - Kayıt'!$A$6:$A$39,DATE($B$3,$B$2,R$6),'Örnek - Kayıt'!$B$6:$B$39,$A24,'Örnek - Kayıt'!$J$6:$J$39,"Çıkış yok")+COUNTIFS('Örnek - Kayıt'!$A$6:$A$39,DATE($B$3,$B$2,R$6),'Örnek - Kayıt'!$B$6:$B$39,$A24,'Örnek - Kayıt'!$J$6:$J$39,"Giriş yok")&gt;0,"?",IF(COUNTIFS('Örnek - Kayıt'!$A$6:$A$39,DATE($B$3,$B$2,R$6),'Örnek - Kayıt'!$B$6:$B$39,$A24,'Örnek - Kayıt'!$H$6:$H$39,"&gt;-24")&gt;0,"Ç","")))</f>
        <v/>
      </c>
      <c r="S24" s="22" t="str">
        <f>IF(OR(OR($A24="",AND($B$4&lt;&gt;"",$C24&lt;&gt;$B$4)),S$6=""),"",IF(COUNTIFS('Örnek - Kayıt'!$A$6:$A$39,DATE($B$3,$B$2,S$6),'Örnek - Kayıt'!$B$6:$B$39,$A24,'Örnek - Kayıt'!$J$6:$J$39,"Çıkış yok")+COUNTIFS('Örnek - Kayıt'!$A$6:$A$39,DATE($B$3,$B$2,S$6),'Örnek - Kayıt'!$B$6:$B$39,$A24,'Örnek - Kayıt'!$J$6:$J$39,"Giriş yok")&gt;0,"?",IF(COUNTIFS('Örnek - Kayıt'!$A$6:$A$39,DATE($B$3,$B$2,S$6),'Örnek - Kayıt'!$B$6:$B$39,$A24,'Örnek - Kayıt'!$H$6:$H$39,"&gt;-24")&gt;0,"Ç","")))</f>
        <v/>
      </c>
      <c r="T24" s="22" t="str">
        <f>IF(OR(OR($A24="",AND($B$4&lt;&gt;"",$C24&lt;&gt;$B$4)),T$6=""),"",IF(COUNTIFS('Örnek - Kayıt'!$A$6:$A$39,DATE($B$3,$B$2,T$6),'Örnek - Kayıt'!$B$6:$B$39,$A24,'Örnek - Kayıt'!$J$6:$J$39,"Çıkış yok")+COUNTIFS('Örnek - Kayıt'!$A$6:$A$39,DATE($B$3,$B$2,T$6),'Örnek - Kayıt'!$B$6:$B$39,$A24,'Örnek - Kayıt'!$J$6:$J$39,"Giriş yok")&gt;0,"?",IF(COUNTIFS('Örnek - Kayıt'!$A$6:$A$39,DATE($B$3,$B$2,T$6),'Örnek - Kayıt'!$B$6:$B$39,$A24,'Örnek - Kayıt'!$H$6:$H$39,"&gt;-24")&gt;0,"Ç","")))</f>
        <v/>
      </c>
      <c r="U24" s="22" t="str">
        <f>IF(OR(OR($A24="",AND($B$4&lt;&gt;"",$C24&lt;&gt;$B$4)),U$6=""),"",IF(COUNTIFS('Örnek - Kayıt'!$A$6:$A$39,DATE($B$3,$B$2,U$6),'Örnek - Kayıt'!$B$6:$B$39,$A24,'Örnek - Kayıt'!$J$6:$J$39,"Çıkış yok")+COUNTIFS('Örnek - Kayıt'!$A$6:$A$39,DATE($B$3,$B$2,U$6),'Örnek - Kayıt'!$B$6:$B$39,$A24,'Örnek - Kayıt'!$J$6:$J$39,"Giriş yok")&gt;0,"?",IF(COUNTIFS('Örnek - Kayıt'!$A$6:$A$39,DATE($B$3,$B$2,U$6),'Örnek - Kayıt'!$B$6:$B$39,$A24,'Örnek - Kayıt'!$H$6:$H$39,"&gt;-24")&gt;0,"Ç","")))</f>
        <v/>
      </c>
      <c r="V24" s="22" t="str">
        <f>IF(OR(OR($A24="",AND($B$4&lt;&gt;"",$C24&lt;&gt;$B$4)),V$6=""),"",IF(COUNTIFS('Örnek - Kayıt'!$A$6:$A$39,DATE($B$3,$B$2,V$6),'Örnek - Kayıt'!$B$6:$B$39,$A24,'Örnek - Kayıt'!$J$6:$J$39,"Çıkış yok")+COUNTIFS('Örnek - Kayıt'!$A$6:$A$39,DATE($B$3,$B$2,V$6),'Örnek - Kayıt'!$B$6:$B$39,$A24,'Örnek - Kayıt'!$J$6:$J$39,"Giriş yok")&gt;0,"?",IF(COUNTIFS('Örnek - Kayıt'!$A$6:$A$39,DATE($B$3,$B$2,V$6),'Örnek - Kayıt'!$B$6:$B$39,$A24,'Örnek - Kayıt'!$H$6:$H$39,"&gt;-24")&gt;0,"Ç","")))</f>
        <v/>
      </c>
      <c r="W24" s="22" t="str">
        <f>IF(OR(OR($A24="",AND($B$4&lt;&gt;"",$C24&lt;&gt;$B$4)),W$6=""),"",IF(COUNTIFS('Örnek - Kayıt'!$A$6:$A$39,DATE($B$3,$B$2,W$6),'Örnek - Kayıt'!$B$6:$B$39,$A24,'Örnek - Kayıt'!$J$6:$J$39,"Çıkış yok")+COUNTIFS('Örnek - Kayıt'!$A$6:$A$39,DATE($B$3,$B$2,W$6),'Örnek - Kayıt'!$B$6:$B$39,$A24,'Örnek - Kayıt'!$J$6:$J$39,"Giriş yok")&gt;0,"?",IF(COUNTIFS('Örnek - Kayıt'!$A$6:$A$39,DATE($B$3,$B$2,W$6),'Örnek - Kayıt'!$B$6:$B$39,$A24,'Örnek - Kayıt'!$H$6:$H$39,"&gt;-24")&gt;0,"Ç","")))</f>
        <v/>
      </c>
      <c r="X24" s="22" t="str">
        <f>IF(OR(OR($A24="",AND($B$4&lt;&gt;"",$C24&lt;&gt;$B$4)),X$6=""),"",IF(COUNTIFS('Örnek - Kayıt'!$A$6:$A$39,DATE($B$3,$B$2,X$6),'Örnek - Kayıt'!$B$6:$B$39,$A24,'Örnek - Kayıt'!$J$6:$J$39,"Çıkış yok")+COUNTIFS('Örnek - Kayıt'!$A$6:$A$39,DATE($B$3,$B$2,X$6),'Örnek - Kayıt'!$B$6:$B$39,$A24,'Örnek - Kayıt'!$J$6:$J$39,"Giriş yok")&gt;0,"?",IF(COUNTIFS('Örnek - Kayıt'!$A$6:$A$39,DATE($B$3,$B$2,X$6),'Örnek - Kayıt'!$B$6:$B$39,$A24,'Örnek - Kayıt'!$H$6:$H$39,"&gt;-24")&gt;0,"Ç","")))</f>
        <v/>
      </c>
      <c r="Y24" s="22" t="str">
        <f>IF(OR(OR($A24="",AND($B$4&lt;&gt;"",$C24&lt;&gt;$B$4)),Y$6=""),"",IF(COUNTIFS('Örnek - Kayıt'!$A$6:$A$39,DATE($B$3,$B$2,Y$6),'Örnek - Kayıt'!$B$6:$B$39,$A24,'Örnek - Kayıt'!$J$6:$J$39,"Çıkış yok")+COUNTIFS('Örnek - Kayıt'!$A$6:$A$39,DATE($B$3,$B$2,Y$6),'Örnek - Kayıt'!$B$6:$B$39,$A24,'Örnek - Kayıt'!$J$6:$J$39,"Giriş yok")&gt;0,"?",IF(COUNTIFS('Örnek - Kayıt'!$A$6:$A$39,DATE($B$3,$B$2,Y$6),'Örnek - Kayıt'!$B$6:$B$39,$A24,'Örnek - Kayıt'!$H$6:$H$39,"&gt;-24")&gt;0,"Ç","")))</f>
        <v/>
      </c>
      <c r="Z24" s="22" t="str">
        <f>IF(OR(OR($A24="",AND($B$4&lt;&gt;"",$C24&lt;&gt;$B$4)),Z$6=""),"",IF(COUNTIFS('Örnek - Kayıt'!$A$6:$A$39,DATE($B$3,$B$2,Z$6),'Örnek - Kayıt'!$B$6:$B$39,$A24,'Örnek - Kayıt'!$J$6:$J$39,"Çıkış yok")+COUNTIFS('Örnek - Kayıt'!$A$6:$A$39,DATE($B$3,$B$2,Z$6),'Örnek - Kayıt'!$B$6:$B$39,$A24,'Örnek - Kayıt'!$J$6:$J$39,"Giriş yok")&gt;0,"?",IF(COUNTIFS('Örnek - Kayıt'!$A$6:$A$39,DATE($B$3,$B$2,Z$6),'Örnek - Kayıt'!$B$6:$B$39,$A24,'Örnek - Kayıt'!$H$6:$H$39,"&gt;-24")&gt;0,"Ç","")))</f>
        <v/>
      </c>
      <c r="AA24" s="22" t="str">
        <f>IF(OR(OR($A24="",AND($B$4&lt;&gt;"",$C24&lt;&gt;$B$4)),AA$6=""),"",IF(COUNTIFS('Örnek - Kayıt'!$A$6:$A$39,DATE($B$3,$B$2,AA$6),'Örnek - Kayıt'!$B$6:$B$39,$A24,'Örnek - Kayıt'!$J$6:$J$39,"Çıkış yok")+COUNTIFS('Örnek - Kayıt'!$A$6:$A$39,DATE($B$3,$B$2,AA$6),'Örnek - Kayıt'!$B$6:$B$39,$A24,'Örnek - Kayıt'!$J$6:$J$39,"Giriş yok")&gt;0,"?",IF(COUNTIFS('Örnek - Kayıt'!$A$6:$A$39,DATE($B$3,$B$2,AA$6),'Örnek - Kayıt'!$B$6:$B$39,$A24,'Örnek - Kayıt'!$H$6:$H$39,"&gt;-24")&gt;0,"Ç","")))</f>
        <v/>
      </c>
      <c r="AB24" s="22" t="str">
        <f>IF(OR(OR($A24="",AND($B$4&lt;&gt;"",$C24&lt;&gt;$B$4)),AB$6=""),"",IF(COUNTIFS('Örnek - Kayıt'!$A$6:$A$39,DATE($B$3,$B$2,AB$6),'Örnek - Kayıt'!$B$6:$B$39,$A24,'Örnek - Kayıt'!$J$6:$J$39,"Çıkış yok")+COUNTIFS('Örnek - Kayıt'!$A$6:$A$39,DATE($B$3,$B$2,AB$6),'Örnek - Kayıt'!$B$6:$B$39,$A24,'Örnek - Kayıt'!$J$6:$J$39,"Giriş yok")&gt;0,"?",IF(COUNTIFS('Örnek - Kayıt'!$A$6:$A$39,DATE($B$3,$B$2,AB$6),'Örnek - Kayıt'!$B$6:$B$39,$A24,'Örnek - Kayıt'!$H$6:$H$39,"&gt;-24")&gt;0,"Ç","")))</f>
        <v/>
      </c>
      <c r="AC24" s="22" t="str">
        <f>IF(OR(OR($A24="",AND($B$4&lt;&gt;"",$C24&lt;&gt;$B$4)),AC$6=""),"",IF(COUNTIFS('Örnek - Kayıt'!$A$6:$A$39,DATE($B$3,$B$2,AC$6),'Örnek - Kayıt'!$B$6:$B$39,$A24,'Örnek - Kayıt'!$J$6:$J$39,"Çıkış yok")+COUNTIFS('Örnek - Kayıt'!$A$6:$A$39,DATE($B$3,$B$2,AC$6),'Örnek - Kayıt'!$B$6:$B$39,$A24,'Örnek - Kayıt'!$J$6:$J$39,"Giriş yok")&gt;0,"?",IF(COUNTIFS('Örnek - Kayıt'!$A$6:$A$39,DATE($B$3,$B$2,AC$6),'Örnek - Kayıt'!$B$6:$B$39,$A24,'Örnek - Kayıt'!$H$6:$H$39,"&gt;-24")&gt;0,"Ç","")))</f>
        <v/>
      </c>
      <c r="AD24" s="22" t="str">
        <f>IF(OR(OR($A24="",AND($B$4&lt;&gt;"",$C24&lt;&gt;$B$4)),AD$6=""),"",IF(COUNTIFS('Örnek - Kayıt'!$A$6:$A$39,DATE($B$3,$B$2,AD$6),'Örnek - Kayıt'!$B$6:$B$39,$A24,'Örnek - Kayıt'!$J$6:$J$39,"Çıkış yok")+COUNTIFS('Örnek - Kayıt'!$A$6:$A$39,DATE($B$3,$B$2,AD$6),'Örnek - Kayıt'!$B$6:$B$39,$A24,'Örnek - Kayıt'!$J$6:$J$39,"Giriş yok")&gt;0,"?",IF(COUNTIFS('Örnek - Kayıt'!$A$6:$A$39,DATE($B$3,$B$2,AD$6),'Örnek - Kayıt'!$B$6:$B$39,$A24,'Örnek - Kayıt'!$H$6:$H$39,"&gt;-24")&gt;0,"Ç","")))</f>
        <v/>
      </c>
      <c r="AE24" s="22" t="str">
        <f>IF(OR(OR($A24="",AND($B$4&lt;&gt;"",$C24&lt;&gt;$B$4)),AE$6=""),"",IF(COUNTIFS('Örnek - Kayıt'!$A$6:$A$39,DATE($B$3,$B$2,AE$6),'Örnek - Kayıt'!$B$6:$B$39,$A24,'Örnek - Kayıt'!$J$6:$J$39,"Çıkış yok")+COUNTIFS('Örnek - Kayıt'!$A$6:$A$39,DATE($B$3,$B$2,AE$6),'Örnek - Kayıt'!$B$6:$B$39,$A24,'Örnek - Kayıt'!$J$6:$J$39,"Giriş yok")&gt;0,"?",IF(COUNTIFS('Örnek - Kayıt'!$A$6:$A$39,DATE($B$3,$B$2,AE$6),'Örnek - Kayıt'!$B$6:$B$39,$A24,'Örnek - Kayıt'!$H$6:$H$39,"&gt;-24")&gt;0,"Ç","")))</f>
        <v/>
      </c>
      <c r="AF24" s="22" t="str">
        <f>IF(OR(OR($A24="",AND($B$4&lt;&gt;"",$C24&lt;&gt;$B$4)),AF$6=""),"",IF(COUNTIFS('Örnek - Kayıt'!$A$6:$A$39,DATE($B$3,$B$2,AF$6),'Örnek - Kayıt'!$B$6:$B$39,$A24,'Örnek - Kayıt'!$J$6:$J$39,"Çıkış yok")+COUNTIFS('Örnek - Kayıt'!$A$6:$A$39,DATE($B$3,$B$2,AF$6),'Örnek - Kayıt'!$B$6:$B$39,$A24,'Örnek - Kayıt'!$J$6:$J$39,"Giriş yok")&gt;0,"?",IF(COUNTIFS('Örnek - Kayıt'!$A$6:$A$39,DATE($B$3,$B$2,AF$6),'Örnek - Kayıt'!$B$6:$B$39,$A24,'Örnek - Kayıt'!$H$6:$H$39,"&gt;-24")&gt;0,"Ç","")))</f>
        <v/>
      </c>
      <c r="AG24" s="22" t="str">
        <f>IF(OR(OR($A24="",AND($B$4&lt;&gt;"",$C24&lt;&gt;$B$4)),AG$6=""),"",IF(COUNTIFS('Örnek - Kayıt'!$A$6:$A$39,DATE($B$3,$B$2,AG$6),'Örnek - Kayıt'!$B$6:$B$39,$A24,'Örnek - Kayıt'!$J$6:$J$39,"Çıkış yok")+COUNTIFS('Örnek - Kayıt'!$A$6:$A$39,DATE($B$3,$B$2,AG$6),'Örnek - Kayıt'!$B$6:$B$39,$A24,'Örnek - Kayıt'!$J$6:$J$39,"Giriş yok")&gt;0,"?",IF(COUNTIFS('Örnek - Kayıt'!$A$6:$A$39,DATE($B$3,$B$2,AG$6),'Örnek - Kayıt'!$B$6:$B$39,$A24,'Örnek - Kayıt'!$H$6:$H$39,"&gt;-24")&gt;0,"Ç","")))</f>
        <v/>
      </c>
      <c r="AH24" s="22" t="str">
        <f>IF(OR(OR($A24="",AND($B$4&lt;&gt;"",$C24&lt;&gt;$B$4)),AH$6=""),"",IF(COUNTIFS('Örnek - Kayıt'!$A$6:$A$39,DATE($B$3,$B$2,AH$6),'Örnek - Kayıt'!$B$6:$B$39,$A24,'Örnek - Kayıt'!$J$6:$J$39,"Çıkış yok")+COUNTIFS('Örnek - Kayıt'!$A$6:$A$39,DATE($B$3,$B$2,AH$6),'Örnek - Kayıt'!$B$6:$B$39,$A24,'Örnek - Kayıt'!$J$6:$J$39,"Giriş yok")&gt;0,"?",IF(COUNTIFS('Örnek - Kayıt'!$A$6:$A$39,DATE($B$3,$B$2,AH$6),'Örnek - Kayıt'!$B$6:$B$39,$A24,'Örnek - Kayıt'!$H$6:$H$39,"&gt;-24")&gt;0,"Ç","")))</f>
        <v/>
      </c>
      <c r="AI24" s="22" t="str">
        <f>IF(OR(OR($A24="",AND($B$4&lt;&gt;"",$C24&lt;&gt;$B$4)),AI$6=""),"",IF(COUNTIFS('Örnek - Kayıt'!$A$6:$A$39,DATE($B$3,$B$2,AI$6),'Örnek - Kayıt'!$B$6:$B$39,$A24,'Örnek - Kayıt'!$J$6:$J$39,"Çıkış yok")+COUNTIFS('Örnek - Kayıt'!$A$6:$A$39,DATE($B$3,$B$2,AI$6),'Örnek - Kayıt'!$B$6:$B$39,$A24,'Örnek - Kayıt'!$J$6:$J$39,"Giriş yok")&gt;0,"?",IF(COUNTIFS('Örnek - Kayıt'!$A$6:$A$39,DATE($B$3,$B$2,AI$6),'Örnek - Kayıt'!$B$6:$B$39,$A24,'Örnek - Kayıt'!$H$6:$H$39,"&gt;-24")&gt;0,"Ç","")))</f>
        <v/>
      </c>
      <c r="AJ24" s="22" t="str">
        <f>IF(OR(OR($A24="",AND($B$4&lt;&gt;"",$C24&lt;&gt;$B$4)),AJ$6=""),"",IF(COUNTIFS('Örnek - Kayıt'!$A$6:$A$39,DATE($B$3,$B$2,AJ$6),'Örnek - Kayıt'!$B$6:$B$39,$A24,'Örnek - Kayıt'!$J$6:$J$39,"Çıkış yok")+COUNTIFS('Örnek - Kayıt'!$A$6:$A$39,DATE($B$3,$B$2,AJ$6),'Örnek - Kayıt'!$B$6:$B$39,$A24,'Örnek - Kayıt'!$J$6:$J$39,"Giriş yok")&gt;0,"?",IF(COUNTIFS('Örnek - Kayıt'!$A$6:$A$39,DATE($B$3,$B$2,AJ$6),'Örnek - Kayıt'!$B$6:$B$39,$A24,'Örnek - Kayıt'!$H$6:$H$39,"&gt;-24")&gt;0,"Ç","")))</f>
        <v/>
      </c>
      <c r="AK24" s="22" t="str">
        <f>IF(OR(OR($A24="",AND($B$4&lt;&gt;"",$C24&lt;&gt;$B$4)),AK$6=""),"",IF(COUNTIFS('Örnek - Kayıt'!$A$6:$A$39,DATE($B$3,$B$2,AK$6),'Örnek - Kayıt'!$B$6:$B$39,$A24,'Örnek - Kayıt'!$J$6:$J$39,"Çıkış yok")+COUNTIFS('Örnek - Kayıt'!$A$6:$A$39,DATE($B$3,$B$2,AK$6),'Örnek - Kayıt'!$B$6:$B$39,$A24,'Örnek - Kayıt'!$J$6:$J$39,"Giriş yok")&gt;0,"?",IF(COUNTIFS('Örnek - Kayıt'!$A$6:$A$39,DATE($B$3,$B$2,AK$6),'Örnek - Kayıt'!$B$6:$B$39,$A24,'Örnek - Kayıt'!$H$6:$H$39,"&gt;-24")&gt;0,"Ç","")))</f>
        <v/>
      </c>
      <c r="AL24" s="22" t="str">
        <f>IF(OR(OR($A24="",AND($B$4&lt;&gt;"",$C24&lt;&gt;$B$4)),AL$6=""),"",IF(COUNTIFS('Örnek - Kayıt'!$A$6:$A$39,DATE($B$3,$B$2,AL$6),'Örnek - Kayıt'!$B$6:$B$39,$A24,'Örnek - Kayıt'!$J$6:$J$39,"Çıkış yok")+COUNTIFS('Örnek - Kayıt'!$A$6:$A$39,DATE($B$3,$B$2,AL$6),'Örnek - Kayıt'!$B$6:$B$39,$A24,'Örnek - Kayıt'!$J$6:$J$39,"Giriş yok")&gt;0,"?",IF(COUNTIFS('Örnek - Kayıt'!$A$6:$A$39,DATE($B$3,$B$2,AL$6),'Örnek - Kayıt'!$B$6:$B$39,$A24,'Örnek - Kayıt'!$H$6:$H$39,"&gt;-24")&gt;0,"Ç","")))</f>
        <v/>
      </c>
      <c r="AM24" s="22" t="str">
        <f>IF(OR(OR($A24="",AND($B$4&lt;&gt;"",$C24&lt;&gt;$B$4)),AM$6=""),"",IF(COUNTIFS('Örnek - Kayıt'!$A$6:$A$39,DATE($B$3,$B$2,AM$6),'Örnek - Kayıt'!$B$6:$B$39,$A24,'Örnek - Kayıt'!$J$6:$J$39,"Çıkış yok")+COUNTIFS('Örnek - Kayıt'!$A$6:$A$39,DATE($B$3,$B$2,AM$6),'Örnek - Kayıt'!$B$6:$B$39,$A24,'Örnek - Kayıt'!$J$6:$J$39,"Giriş yok")&gt;0,"?",IF(COUNTIFS('Örnek - Kayıt'!$A$6:$A$39,DATE($B$3,$B$2,AM$6),'Örnek - Kayıt'!$B$6:$B$39,$A24,'Örnek - Kayıt'!$H$6:$H$39,"&gt;-24")&gt;0,"Ç","")))</f>
        <v/>
      </c>
      <c r="AN24" s="22" t="str">
        <f>IF(OR(OR($A24="",AND($B$4&lt;&gt;"",$C24&lt;&gt;$B$4)),AN$6=""),"",IF(COUNTIFS('Örnek - Kayıt'!$A$6:$A$39,DATE($B$3,$B$2,AN$6),'Örnek - Kayıt'!$B$6:$B$39,$A24,'Örnek - Kayıt'!$J$6:$J$39,"Çıkış yok")+COUNTIFS('Örnek - Kayıt'!$A$6:$A$39,DATE($B$3,$B$2,AN$6),'Örnek - Kayıt'!$B$6:$B$39,$A24,'Örnek - Kayıt'!$J$6:$J$39,"Giriş yok")&gt;0,"?",IF(COUNTIFS('Örnek - Kayıt'!$A$6:$A$39,DATE($B$3,$B$2,AN$6),'Örnek - Kayıt'!$B$6:$B$39,$A24,'Örnek - Kayıt'!$H$6:$H$39,"&gt;-24")&gt;0,"Ç","")))</f>
        <v/>
      </c>
      <c r="AO24" s="22" t="str">
        <f>IF(OR(OR($A24="",AND($B$4&lt;&gt;"",$C24&lt;&gt;$B$4)),AO$6=""),"",IF(COUNTIFS('Örnek - Kayıt'!$A$6:$A$39,DATE($B$3,$B$2,AO$6),'Örnek - Kayıt'!$B$6:$B$39,$A24,'Örnek - Kayıt'!$J$6:$J$39,"Çıkış yok")+COUNTIFS('Örnek - Kayıt'!$A$6:$A$39,DATE($B$3,$B$2,AO$6),'Örnek - Kayıt'!$B$6:$B$39,$A24,'Örnek - Kayıt'!$J$6:$J$39,"Giriş yok")&gt;0,"?",IF(COUNTIFS('Örnek - Kayıt'!$A$6:$A$39,DATE($B$3,$B$2,AO$6),'Örnek - Kayıt'!$B$6:$B$39,$A24,'Örnek - Kayıt'!$H$6:$H$39,"&gt;-24")&gt;0,"Ç","")))</f>
        <v/>
      </c>
      <c r="AP24" s="22" t="str">
        <f>IF(OR(OR($A24="",AND($B$4&lt;&gt;"",$C24&lt;&gt;$B$4)),AP$6=""),"",IF(COUNTIFS('Örnek - Kayıt'!$A$6:$A$39,DATE($B$3,$B$2,AP$6),'Örnek - Kayıt'!$B$6:$B$39,$A24,'Örnek - Kayıt'!$J$6:$J$39,"Çıkış yok")+COUNTIFS('Örnek - Kayıt'!$A$6:$A$39,DATE($B$3,$B$2,AP$6),'Örnek - Kayıt'!$B$6:$B$39,$A24,'Örnek - Kayıt'!$J$6:$J$39,"Giriş yok")&gt;0,"?",IF(COUNTIFS('Örnek - Kayıt'!$A$6:$A$39,DATE($B$3,$B$2,AP$6),'Örnek - Kayıt'!$B$6:$B$39,$A24,'Örnek - Kayıt'!$H$6:$H$39,"&gt;-24")&gt;0,"Ç","")))</f>
        <v/>
      </c>
    </row>
    <row r="25" spans="1:42" ht="18" customHeight="1" x14ac:dyDescent="0.2">
      <c r="A25" s="28"/>
      <c r="B25" s="12"/>
      <c r="C25" s="12"/>
      <c r="D25" s="29" t="str">
        <f t="shared" si="1"/>
        <v/>
      </c>
      <c r="E25" s="30" t="str">
        <f>IF(OR($A25="",AND($B$4&lt;&gt;"",$C25&lt;&gt;$B$4)),"",SUMIFS('Örnek - Kayıt'!$H$6:$H$39,'Örnek - Kayıt'!$A$6:$A$39,"&gt;="&amp;DATE($B$3,$B$2,1),'Örnek - Kayıt'!$A$6:$A$39,"&lt;"&amp;DATE($B$3,$B$2+1,1),'Örnek - Kayıt'!$B$6:$B$39,$A25))</f>
        <v/>
      </c>
      <c r="F25" s="31" t="str">
        <f t="shared" si="2"/>
        <v/>
      </c>
      <c r="G25" s="22" t="str">
        <f>IF(OR($A25="",AND($B$4&lt;&gt;"",$C25&lt;&gt;$B$4)),"",COUNTIFS('Örnek - Kayıt'!$A$6:$A$39,"&gt;="&amp;DATE($B$3,$B$2,1),'Örnek - Kayıt'!$A$6:$A$39,"&lt;"&amp;DATE($B$3,$B$2+1,1),'Örnek - Kayıt'!$B$6:$B$39,$A25,'Örnek - Kayıt'!$I$6:$I$39,"&gt;0"))</f>
        <v/>
      </c>
      <c r="H25" s="22" t="str">
        <f>IF(OR($A25="",AND($B$4&lt;&gt;"",$C25&lt;&gt;$B$4)),"",SUMIFS('Örnek - Kayıt'!$I$6:$I$39,'Örnek - Kayıt'!$A$6:$A$39,"&gt;="&amp;DATE($B$3,$B$2,1),'Örnek - Kayıt'!$A$6:$A$39,"&lt;"&amp;DATE($B$3,$B$2+1,1),'Örnek - Kayıt'!$B$6:$B$39,$A25))</f>
        <v/>
      </c>
      <c r="I25" s="22" t="str">
        <f t="shared" si="3"/>
        <v/>
      </c>
      <c r="J25" s="22" t="str">
        <f>IF(OR($A25="",AND($B$4&lt;&gt;"",$C25&lt;&gt;$B$4)),"",COUNTIFS('Örnek - Kayıt'!$A$6:$A$39,"&gt;="&amp;DATE($B$3,$B$2,1),'Örnek - Kayıt'!$A$6:$A$39,"&lt;"&amp;DATE($B$3,$B$2+1,1),'Örnek - Kayıt'!$B$6:$B$39,$A25,'Örnek - Kayıt'!$H$6:$H$39,"&gt;"&amp;$H$3))</f>
        <v/>
      </c>
      <c r="L25" s="22" t="str">
        <f>IF(OR(OR($A25="",AND($B$4&lt;&gt;"",$C25&lt;&gt;$B$4)),L$6=""),"",IF(COUNTIFS('Örnek - Kayıt'!$A$6:$A$39,DATE($B$3,$B$2,L$6),'Örnek - Kayıt'!$B$6:$B$39,$A25,'Örnek - Kayıt'!$J$6:$J$39,"Çıkış yok")+COUNTIFS('Örnek - Kayıt'!$A$6:$A$39,DATE($B$3,$B$2,L$6),'Örnek - Kayıt'!$B$6:$B$39,$A25,'Örnek - Kayıt'!$J$6:$J$39,"Giriş yok")&gt;0,"?",IF(COUNTIFS('Örnek - Kayıt'!$A$6:$A$39,DATE($B$3,$B$2,L$6),'Örnek - Kayıt'!$B$6:$B$39,$A25,'Örnek - Kayıt'!$H$6:$H$39,"&gt;-24")&gt;0,"Ç","")))</f>
        <v/>
      </c>
      <c r="M25" s="22" t="str">
        <f>IF(OR(OR($A25="",AND($B$4&lt;&gt;"",$C25&lt;&gt;$B$4)),M$6=""),"",IF(COUNTIFS('Örnek - Kayıt'!$A$6:$A$39,DATE($B$3,$B$2,M$6),'Örnek - Kayıt'!$B$6:$B$39,$A25,'Örnek - Kayıt'!$J$6:$J$39,"Çıkış yok")+COUNTIFS('Örnek - Kayıt'!$A$6:$A$39,DATE($B$3,$B$2,M$6),'Örnek - Kayıt'!$B$6:$B$39,$A25,'Örnek - Kayıt'!$J$6:$J$39,"Giriş yok")&gt;0,"?",IF(COUNTIFS('Örnek - Kayıt'!$A$6:$A$39,DATE($B$3,$B$2,M$6),'Örnek - Kayıt'!$B$6:$B$39,$A25,'Örnek - Kayıt'!$H$6:$H$39,"&gt;-24")&gt;0,"Ç","")))</f>
        <v/>
      </c>
      <c r="N25" s="22" t="str">
        <f>IF(OR(OR($A25="",AND($B$4&lt;&gt;"",$C25&lt;&gt;$B$4)),N$6=""),"",IF(COUNTIFS('Örnek - Kayıt'!$A$6:$A$39,DATE($B$3,$B$2,N$6),'Örnek - Kayıt'!$B$6:$B$39,$A25,'Örnek - Kayıt'!$J$6:$J$39,"Çıkış yok")+COUNTIFS('Örnek - Kayıt'!$A$6:$A$39,DATE($B$3,$B$2,N$6),'Örnek - Kayıt'!$B$6:$B$39,$A25,'Örnek - Kayıt'!$J$6:$J$39,"Giriş yok")&gt;0,"?",IF(COUNTIFS('Örnek - Kayıt'!$A$6:$A$39,DATE($B$3,$B$2,N$6),'Örnek - Kayıt'!$B$6:$B$39,$A25,'Örnek - Kayıt'!$H$6:$H$39,"&gt;-24")&gt;0,"Ç","")))</f>
        <v/>
      </c>
      <c r="O25" s="22" t="str">
        <f>IF(OR(OR($A25="",AND($B$4&lt;&gt;"",$C25&lt;&gt;$B$4)),O$6=""),"",IF(COUNTIFS('Örnek - Kayıt'!$A$6:$A$39,DATE($B$3,$B$2,O$6),'Örnek - Kayıt'!$B$6:$B$39,$A25,'Örnek - Kayıt'!$J$6:$J$39,"Çıkış yok")+COUNTIFS('Örnek - Kayıt'!$A$6:$A$39,DATE($B$3,$B$2,O$6),'Örnek - Kayıt'!$B$6:$B$39,$A25,'Örnek - Kayıt'!$J$6:$J$39,"Giriş yok")&gt;0,"?",IF(COUNTIFS('Örnek - Kayıt'!$A$6:$A$39,DATE($B$3,$B$2,O$6),'Örnek - Kayıt'!$B$6:$B$39,$A25,'Örnek - Kayıt'!$H$6:$H$39,"&gt;-24")&gt;0,"Ç","")))</f>
        <v/>
      </c>
      <c r="P25" s="22" t="str">
        <f>IF(OR(OR($A25="",AND($B$4&lt;&gt;"",$C25&lt;&gt;$B$4)),P$6=""),"",IF(COUNTIFS('Örnek - Kayıt'!$A$6:$A$39,DATE($B$3,$B$2,P$6),'Örnek - Kayıt'!$B$6:$B$39,$A25,'Örnek - Kayıt'!$J$6:$J$39,"Çıkış yok")+COUNTIFS('Örnek - Kayıt'!$A$6:$A$39,DATE($B$3,$B$2,P$6),'Örnek - Kayıt'!$B$6:$B$39,$A25,'Örnek - Kayıt'!$J$6:$J$39,"Giriş yok")&gt;0,"?",IF(COUNTIFS('Örnek - Kayıt'!$A$6:$A$39,DATE($B$3,$B$2,P$6),'Örnek - Kayıt'!$B$6:$B$39,$A25,'Örnek - Kayıt'!$H$6:$H$39,"&gt;-24")&gt;0,"Ç","")))</f>
        <v/>
      </c>
      <c r="Q25" s="22" t="str">
        <f>IF(OR(OR($A25="",AND($B$4&lt;&gt;"",$C25&lt;&gt;$B$4)),Q$6=""),"",IF(COUNTIFS('Örnek - Kayıt'!$A$6:$A$39,DATE($B$3,$B$2,Q$6),'Örnek - Kayıt'!$B$6:$B$39,$A25,'Örnek - Kayıt'!$J$6:$J$39,"Çıkış yok")+COUNTIFS('Örnek - Kayıt'!$A$6:$A$39,DATE($B$3,$B$2,Q$6),'Örnek - Kayıt'!$B$6:$B$39,$A25,'Örnek - Kayıt'!$J$6:$J$39,"Giriş yok")&gt;0,"?",IF(COUNTIFS('Örnek - Kayıt'!$A$6:$A$39,DATE($B$3,$B$2,Q$6),'Örnek - Kayıt'!$B$6:$B$39,$A25,'Örnek - Kayıt'!$H$6:$H$39,"&gt;-24")&gt;0,"Ç","")))</f>
        <v/>
      </c>
      <c r="R25" s="22" t="str">
        <f>IF(OR(OR($A25="",AND($B$4&lt;&gt;"",$C25&lt;&gt;$B$4)),R$6=""),"",IF(COUNTIFS('Örnek - Kayıt'!$A$6:$A$39,DATE($B$3,$B$2,R$6),'Örnek - Kayıt'!$B$6:$B$39,$A25,'Örnek - Kayıt'!$J$6:$J$39,"Çıkış yok")+COUNTIFS('Örnek - Kayıt'!$A$6:$A$39,DATE($B$3,$B$2,R$6),'Örnek - Kayıt'!$B$6:$B$39,$A25,'Örnek - Kayıt'!$J$6:$J$39,"Giriş yok")&gt;0,"?",IF(COUNTIFS('Örnek - Kayıt'!$A$6:$A$39,DATE($B$3,$B$2,R$6),'Örnek - Kayıt'!$B$6:$B$39,$A25,'Örnek - Kayıt'!$H$6:$H$39,"&gt;-24")&gt;0,"Ç","")))</f>
        <v/>
      </c>
      <c r="S25" s="22" t="str">
        <f>IF(OR(OR($A25="",AND($B$4&lt;&gt;"",$C25&lt;&gt;$B$4)),S$6=""),"",IF(COUNTIFS('Örnek - Kayıt'!$A$6:$A$39,DATE($B$3,$B$2,S$6),'Örnek - Kayıt'!$B$6:$B$39,$A25,'Örnek - Kayıt'!$J$6:$J$39,"Çıkış yok")+COUNTIFS('Örnek - Kayıt'!$A$6:$A$39,DATE($B$3,$B$2,S$6),'Örnek - Kayıt'!$B$6:$B$39,$A25,'Örnek - Kayıt'!$J$6:$J$39,"Giriş yok")&gt;0,"?",IF(COUNTIFS('Örnek - Kayıt'!$A$6:$A$39,DATE($B$3,$B$2,S$6),'Örnek - Kayıt'!$B$6:$B$39,$A25,'Örnek - Kayıt'!$H$6:$H$39,"&gt;-24")&gt;0,"Ç","")))</f>
        <v/>
      </c>
      <c r="T25" s="22" t="str">
        <f>IF(OR(OR($A25="",AND($B$4&lt;&gt;"",$C25&lt;&gt;$B$4)),T$6=""),"",IF(COUNTIFS('Örnek - Kayıt'!$A$6:$A$39,DATE($B$3,$B$2,T$6),'Örnek - Kayıt'!$B$6:$B$39,$A25,'Örnek - Kayıt'!$J$6:$J$39,"Çıkış yok")+COUNTIFS('Örnek - Kayıt'!$A$6:$A$39,DATE($B$3,$B$2,T$6),'Örnek - Kayıt'!$B$6:$B$39,$A25,'Örnek - Kayıt'!$J$6:$J$39,"Giriş yok")&gt;0,"?",IF(COUNTIFS('Örnek - Kayıt'!$A$6:$A$39,DATE($B$3,$B$2,T$6),'Örnek - Kayıt'!$B$6:$B$39,$A25,'Örnek - Kayıt'!$H$6:$H$39,"&gt;-24")&gt;0,"Ç","")))</f>
        <v/>
      </c>
      <c r="U25" s="22" t="str">
        <f>IF(OR(OR($A25="",AND($B$4&lt;&gt;"",$C25&lt;&gt;$B$4)),U$6=""),"",IF(COUNTIFS('Örnek - Kayıt'!$A$6:$A$39,DATE($B$3,$B$2,U$6),'Örnek - Kayıt'!$B$6:$B$39,$A25,'Örnek - Kayıt'!$J$6:$J$39,"Çıkış yok")+COUNTIFS('Örnek - Kayıt'!$A$6:$A$39,DATE($B$3,$B$2,U$6),'Örnek - Kayıt'!$B$6:$B$39,$A25,'Örnek - Kayıt'!$J$6:$J$39,"Giriş yok")&gt;0,"?",IF(COUNTIFS('Örnek - Kayıt'!$A$6:$A$39,DATE($B$3,$B$2,U$6),'Örnek - Kayıt'!$B$6:$B$39,$A25,'Örnek - Kayıt'!$H$6:$H$39,"&gt;-24")&gt;0,"Ç","")))</f>
        <v/>
      </c>
      <c r="V25" s="22" t="str">
        <f>IF(OR(OR($A25="",AND($B$4&lt;&gt;"",$C25&lt;&gt;$B$4)),V$6=""),"",IF(COUNTIFS('Örnek - Kayıt'!$A$6:$A$39,DATE($B$3,$B$2,V$6),'Örnek - Kayıt'!$B$6:$B$39,$A25,'Örnek - Kayıt'!$J$6:$J$39,"Çıkış yok")+COUNTIFS('Örnek - Kayıt'!$A$6:$A$39,DATE($B$3,$B$2,V$6),'Örnek - Kayıt'!$B$6:$B$39,$A25,'Örnek - Kayıt'!$J$6:$J$39,"Giriş yok")&gt;0,"?",IF(COUNTIFS('Örnek - Kayıt'!$A$6:$A$39,DATE($B$3,$B$2,V$6),'Örnek - Kayıt'!$B$6:$B$39,$A25,'Örnek - Kayıt'!$H$6:$H$39,"&gt;-24")&gt;0,"Ç","")))</f>
        <v/>
      </c>
      <c r="W25" s="22" t="str">
        <f>IF(OR(OR($A25="",AND($B$4&lt;&gt;"",$C25&lt;&gt;$B$4)),W$6=""),"",IF(COUNTIFS('Örnek - Kayıt'!$A$6:$A$39,DATE($B$3,$B$2,W$6),'Örnek - Kayıt'!$B$6:$B$39,$A25,'Örnek - Kayıt'!$J$6:$J$39,"Çıkış yok")+COUNTIFS('Örnek - Kayıt'!$A$6:$A$39,DATE($B$3,$B$2,W$6),'Örnek - Kayıt'!$B$6:$B$39,$A25,'Örnek - Kayıt'!$J$6:$J$39,"Giriş yok")&gt;0,"?",IF(COUNTIFS('Örnek - Kayıt'!$A$6:$A$39,DATE($B$3,$B$2,W$6),'Örnek - Kayıt'!$B$6:$B$39,$A25,'Örnek - Kayıt'!$H$6:$H$39,"&gt;-24")&gt;0,"Ç","")))</f>
        <v/>
      </c>
      <c r="X25" s="22" t="str">
        <f>IF(OR(OR($A25="",AND($B$4&lt;&gt;"",$C25&lt;&gt;$B$4)),X$6=""),"",IF(COUNTIFS('Örnek - Kayıt'!$A$6:$A$39,DATE($B$3,$B$2,X$6),'Örnek - Kayıt'!$B$6:$B$39,$A25,'Örnek - Kayıt'!$J$6:$J$39,"Çıkış yok")+COUNTIFS('Örnek - Kayıt'!$A$6:$A$39,DATE($B$3,$B$2,X$6),'Örnek - Kayıt'!$B$6:$B$39,$A25,'Örnek - Kayıt'!$J$6:$J$39,"Giriş yok")&gt;0,"?",IF(COUNTIFS('Örnek - Kayıt'!$A$6:$A$39,DATE($B$3,$B$2,X$6),'Örnek - Kayıt'!$B$6:$B$39,$A25,'Örnek - Kayıt'!$H$6:$H$39,"&gt;-24")&gt;0,"Ç","")))</f>
        <v/>
      </c>
      <c r="Y25" s="22" t="str">
        <f>IF(OR(OR($A25="",AND($B$4&lt;&gt;"",$C25&lt;&gt;$B$4)),Y$6=""),"",IF(COUNTIFS('Örnek - Kayıt'!$A$6:$A$39,DATE($B$3,$B$2,Y$6),'Örnek - Kayıt'!$B$6:$B$39,$A25,'Örnek - Kayıt'!$J$6:$J$39,"Çıkış yok")+COUNTIFS('Örnek - Kayıt'!$A$6:$A$39,DATE($B$3,$B$2,Y$6),'Örnek - Kayıt'!$B$6:$B$39,$A25,'Örnek - Kayıt'!$J$6:$J$39,"Giriş yok")&gt;0,"?",IF(COUNTIFS('Örnek - Kayıt'!$A$6:$A$39,DATE($B$3,$B$2,Y$6),'Örnek - Kayıt'!$B$6:$B$39,$A25,'Örnek - Kayıt'!$H$6:$H$39,"&gt;-24")&gt;0,"Ç","")))</f>
        <v/>
      </c>
      <c r="Z25" s="22" t="str">
        <f>IF(OR(OR($A25="",AND($B$4&lt;&gt;"",$C25&lt;&gt;$B$4)),Z$6=""),"",IF(COUNTIFS('Örnek - Kayıt'!$A$6:$A$39,DATE($B$3,$B$2,Z$6),'Örnek - Kayıt'!$B$6:$B$39,$A25,'Örnek - Kayıt'!$J$6:$J$39,"Çıkış yok")+COUNTIFS('Örnek - Kayıt'!$A$6:$A$39,DATE($B$3,$B$2,Z$6),'Örnek - Kayıt'!$B$6:$B$39,$A25,'Örnek - Kayıt'!$J$6:$J$39,"Giriş yok")&gt;0,"?",IF(COUNTIFS('Örnek - Kayıt'!$A$6:$A$39,DATE($B$3,$B$2,Z$6),'Örnek - Kayıt'!$B$6:$B$39,$A25,'Örnek - Kayıt'!$H$6:$H$39,"&gt;-24")&gt;0,"Ç","")))</f>
        <v/>
      </c>
      <c r="AA25" s="22" t="str">
        <f>IF(OR(OR($A25="",AND($B$4&lt;&gt;"",$C25&lt;&gt;$B$4)),AA$6=""),"",IF(COUNTIFS('Örnek - Kayıt'!$A$6:$A$39,DATE($B$3,$B$2,AA$6),'Örnek - Kayıt'!$B$6:$B$39,$A25,'Örnek - Kayıt'!$J$6:$J$39,"Çıkış yok")+COUNTIFS('Örnek - Kayıt'!$A$6:$A$39,DATE($B$3,$B$2,AA$6),'Örnek - Kayıt'!$B$6:$B$39,$A25,'Örnek - Kayıt'!$J$6:$J$39,"Giriş yok")&gt;0,"?",IF(COUNTIFS('Örnek - Kayıt'!$A$6:$A$39,DATE($B$3,$B$2,AA$6),'Örnek - Kayıt'!$B$6:$B$39,$A25,'Örnek - Kayıt'!$H$6:$H$39,"&gt;-24")&gt;0,"Ç","")))</f>
        <v/>
      </c>
      <c r="AB25" s="22" t="str">
        <f>IF(OR(OR($A25="",AND($B$4&lt;&gt;"",$C25&lt;&gt;$B$4)),AB$6=""),"",IF(COUNTIFS('Örnek - Kayıt'!$A$6:$A$39,DATE($B$3,$B$2,AB$6),'Örnek - Kayıt'!$B$6:$B$39,$A25,'Örnek - Kayıt'!$J$6:$J$39,"Çıkış yok")+COUNTIFS('Örnek - Kayıt'!$A$6:$A$39,DATE($B$3,$B$2,AB$6),'Örnek - Kayıt'!$B$6:$B$39,$A25,'Örnek - Kayıt'!$J$6:$J$39,"Giriş yok")&gt;0,"?",IF(COUNTIFS('Örnek - Kayıt'!$A$6:$A$39,DATE($B$3,$B$2,AB$6),'Örnek - Kayıt'!$B$6:$B$39,$A25,'Örnek - Kayıt'!$H$6:$H$39,"&gt;-24")&gt;0,"Ç","")))</f>
        <v/>
      </c>
      <c r="AC25" s="22" t="str">
        <f>IF(OR(OR($A25="",AND($B$4&lt;&gt;"",$C25&lt;&gt;$B$4)),AC$6=""),"",IF(COUNTIFS('Örnek - Kayıt'!$A$6:$A$39,DATE($B$3,$B$2,AC$6),'Örnek - Kayıt'!$B$6:$B$39,$A25,'Örnek - Kayıt'!$J$6:$J$39,"Çıkış yok")+COUNTIFS('Örnek - Kayıt'!$A$6:$A$39,DATE($B$3,$B$2,AC$6),'Örnek - Kayıt'!$B$6:$B$39,$A25,'Örnek - Kayıt'!$J$6:$J$39,"Giriş yok")&gt;0,"?",IF(COUNTIFS('Örnek - Kayıt'!$A$6:$A$39,DATE($B$3,$B$2,AC$6),'Örnek - Kayıt'!$B$6:$B$39,$A25,'Örnek - Kayıt'!$H$6:$H$39,"&gt;-24")&gt;0,"Ç","")))</f>
        <v/>
      </c>
      <c r="AD25" s="22" t="str">
        <f>IF(OR(OR($A25="",AND($B$4&lt;&gt;"",$C25&lt;&gt;$B$4)),AD$6=""),"",IF(COUNTIFS('Örnek - Kayıt'!$A$6:$A$39,DATE($B$3,$B$2,AD$6),'Örnek - Kayıt'!$B$6:$B$39,$A25,'Örnek - Kayıt'!$J$6:$J$39,"Çıkış yok")+COUNTIFS('Örnek - Kayıt'!$A$6:$A$39,DATE($B$3,$B$2,AD$6),'Örnek - Kayıt'!$B$6:$B$39,$A25,'Örnek - Kayıt'!$J$6:$J$39,"Giriş yok")&gt;0,"?",IF(COUNTIFS('Örnek - Kayıt'!$A$6:$A$39,DATE($B$3,$B$2,AD$6),'Örnek - Kayıt'!$B$6:$B$39,$A25,'Örnek - Kayıt'!$H$6:$H$39,"&gt;-24")&gt;0,"Ç","")))</f>
        <v/>
      </c>
      <c r="AE25" s="22" t="str">
        <f>IF(OR(OR($A25="",AND($B$4&lt;&gt;"",$C25&lt;&gt;$B$4)),AE$6=""),"",IF(COUNTIFS('Örnek - Kayıt'!$A$6:$A$39,DATE($B$3,$B$2,AE$6),'Örnek - Kayıt'!$B$6:$B$39,$A25,'Örnek - Kayıt'!$J$6:$J$39,"Çıkış yok")+COUNTIFS('Örnek - Kayıt'!$A$6:$A$39,DATE($B$3,$B$2,AE$6),'Örnek - Kayıt'!$B$6:$B$39,$A25,'Örnek - Kayıt'!$J$6:$J$39,"Giriş yok")&gt;0,"?",IF(COUNTIFS('Örnek - Kayıt'!$A$6:$A$39,DATE($B$3,$B$2,AE$6),'Örnek - Kayıt'!$B$6:$B$39,$A25,'Örnek - Kayıt'!$H$6:$H$39,"&gt;-24")&gt;0,"Ç","")))</f>
        <v/>
      </c>
      <c r="AF25" s="22" t="str">
        <f>IF(OR(OR($A25="",AND($B$4&lt;&gt;"",$C25&lt;&gt;$B$4)),AF$6=""),"",IF(COUNTIFS('Örnek - Kayıt'!$A$6:$A$39,DATE($B$3,$B$2,AF$6),'Örnek - Kayıt'!$B$6:$B$39,$A25,'Örnek - Kayıt'!$J$6:$J$39,"Çıkış yok")+COUNTIFS('Örnek - Kayıt'!$A$6:$A$39,DATE($B$3,$B$2,AF$6),'Örnek - Kayıt'!$B$6:$B$39,$A25,'Örnek - Kayıt'!$J$6:$J$39,"Giriş yok")&gt;0,"?",IF(COUNTIFS('Örnek - Kayıt'!$A$6:$A$39,DATE($B$3,$B$2,AF$6),'Örnek - Kayıt'!$B$6:$B$39,$A25,'Örnek - Kayıt'!$H$6:$H$39,"&gt;-24")&gt;0,"Ç","")))</f>
        <v/>
      </c>
      <c r="AG25" s="22" t="str">
        <f>IF(OR(OR($A25="",AND($B$4&lt;&gt;"",$C25&lt;&gt;$B$4)),AG$6=""),"",IF(COUNTIFS('Örnek - Kayıt'!$A$6:$A$39,DATE($B$3,$B$2,AG$6),'Örnek - Kayıt'!$B$6:$B$39,$A25,'Örnek - Kayıt'!$J$6:$J$39,"Çıkış yok")+COUNTIFS('Örnek - Kayıt'!$A$6:$A$39,DATE($B$3,$B$2,AG$6),'Örnek - Kayıt'!$B$6:$B$39,$A25,'Örnek - Kayıt'!$J$6:$J$39,"Giriş yok")&gt;0,"?",IF(COUNTIFS('Örnek - Kayıt'!$A$6:$A$39,DATE($B$3,$B$2,AG$6),'Örnek - Kayıt'!$B$6:$B$39,$A25,'Örnek - Kayıt'!$H$6:$H$39,"&gt;-24")&gt;0,"Ç","")))</f>
        <v/>
      </c>
      <c r="AH25" s="22" t="str">
        <f>IF(OR(OR($A25="",AND($B$4&lt;&gt;"",$C25&lt;&gt;$B$4)),AH$6=""),"",IF(COUNTIFS('Örnek - Kayıt'!$A$6:$A$39,DATE($B$3,$B$2,AH$6),'Örnek - Kayıt'!$B$6:$B$39,$A25,'Örnek - Kayıt'!$J$6:$J$39,"Çıkış yok")+COUNTIFS('Örnek - Kayıt'!$A$6:$A$39,DATE($B$3,$B$2,AH$6),'Örnek - Kayıt'!$B$6:$B$39,$A25,'Örnek - Kayıt'!$J$6:$J$39,"Giriş yok")&gt;0,"?",IF(COUNTIFS('Örnek - Kayıt'!$A$6:$A$39,DATE($B$3,$B$2,AH$6),'Örnek - Kayıt'!$B$6:$B$39,$A25,'Örnek - Kayıt'!$H$6:$H$39,"&gt;-24")&gt;0,"Ç","")))</f>
        <v/>
      </c>
      <c r="AI25" s="22" t="str">
        <f>IF(OR(OR($A25="",AND($B$4&lt;&gt;"",$C25&lt;&gt;$B$4)),AI$6=""),"",IF(COUNTIFS('Örnek - Kayıt'!$A$6:$A$39,DATE($B$3,$B$2,AI$6),'Örnek - Kayıt'!$B$6:$B$39,$A25,'Örnek - Kayıt'!$J$6:$J$39,"Çıkış yok")+COUNTIFS('Örnek - Kayıt'!$A$6:$A$39,DATE($B$3,$B$2,AI$6),'Örnek - Kayıt'!$B$6:$B$39,$A25,'Örnek - Kayıt'!$J$6:$J$39,"Giriş yok")&gt;0,"?",IF(COUNTIFS('Örnek - Kayıt'!$A$6:$A$39,DATE($B$3,$B$2,AI$6),'Örnek - Kayıt'!$B$6:$B$39,$A25,'Örnek - Kayıt'!$H$6:$H$39,"&gt;-24")&gt;0,"Ç","")))</f>
        <v/>
      </c>
      <c r="AJ25" s="22" t="str">
        <f>IF(OR(OR($A25="",AND($B$4&lt;&gt;"",$C25&lt;&gt;$B$4)),AJ$6=""),"",IF(COUNTIFS('Örnek - Kayıt'!$A$6:$A$39,DATE($B$3,$B$2,AJ$6),'Örnek - Kayıt'!$B$6:$B$39,$A25,'Örnek - Kayıt'!$J$6:$J$39,"Çıkış yok")+COUNTIFS('Örnek - Kayıt'!$A$6:$A$39,DATE($B$3,$B$2,AJ$6),'Örnek - Kayıt'!$B$6:$B$39,$A25,'Örnek - Kayıt'!$J$6:$J$39,"Giriş yok")&gt;0,"?",IF(COUNTIFS('Örnek - Kayıt'!$A$6:$A$39,DATE($B$3,$B$2,AJ$6),'Örnek - Kayıt'!$B$6:$B$39,$A25,'Örnek - Kayıt'!$H$6:$H$39,"&gt;-24")&gt;0,"Ç","")))</f>
        <v/>
      </c>
      <c r="AK25" s="22" t="str">
        <f>IF(OR(OR($A25="",AND($B$4&lt;&gt;"",$C25&lt;&gt;$B$4)),AK$6=""),"",IF(COUNTIFS('Örnek - Kayıt'!$A$6:$A$39,DATE($B$3,$B$2,AK$6),'Örnek - Kayıt'!$B$6:$B$39,$A25,'Örnek - Kayıt'!$J$6:$J$39,"Çıkış yok")+COUNTIFS('Örnek - Kayıt'!$A$6:$A$39,DATE($B$3,$B$2,AK$6),'Örnek - Kayıt'!$B$6:$B$39,$A25,'Örnek - Kayıt'!$J$6:$J$39,"Giriş yok")&gt;0,"?",IF(COUNTIFS('Örnek - Kayıt'!$A$6:$A$39,DATE($B$3,$B$2,AK$6),'Örnek - Kayıt'!$B$6:$B$39,$A25,'Örnek - Kayıt'!$H$6:$H$39,"&gt;-24")&gt;0,"Ç","")))</f>
        <v/>
      </c>
      <c r="AL25" s="22" t="str">
        <f>IF(OR(OR($A25="",AND($B$4&lt;&gt;"",$C25&lt;&gt;$B$4)),AL$6=""),"",IF(COUNTIFS('Örnek - Kayıt'!$A$6:$A$39,DATE($B$3,$B$2,AL$6),'Örnek - Kayıt'!$B$6:$B$39,$A25,'Örnek - Kayıt'!$J$6:$J$39,"Çıkış yok")+COUNTIFS('Örnek - Kayıt'!$A$6:$A$39,DATE($B$3,$B$2,AL$6),'Örnek - Kayıt'!$B$6:$B$39,$A25,'Örnek - Kayıt'!$J$6:$J$39,"Giriş yok")&gt;0,"?",IF(COUNTIFS('Örnek - Kayıt'!$A$6:$A$39,DATE($B$3,$B$2,AL$6),'Örnek - Kayıt'!$B$6:$B$39,$A25,'Örnek - Kayıt'!$H$6:$H$39,"&gt;-24")&gt;0,"Ç","")))</f>
        <v/>
      </c>
      <c r="AM25" s="22" t="str">
        <f>IF(OR(OR($A25="",AND($B$4&lt;&gt;"",$C25&lt;&gt;$B$4)),AM$6=""),"",IF(COUNTIFS('Örnek - Kayıt'!$A$6:$A$39,DATE($B$3,$B$2,AM$6),'Örnek - Kayıt'!$B$6:$B$39,$A25,'Örnek - Kayıt'!$J$6:$J$39,"Çıkış yok")+COUNTIFS('Örnek - Kayıt'!$A$6:$A$39,DATE($B$3,$B$2,AM$6),'Örnek - Kayıt'!$B$6:$B$39,$A25,'Örnek - Kayıt'!$J$6:$J$39,"Giriş yok")&gt;0,"?",IF(COUNTIFS('Örnek - Kayıt'!$A$6:$A$39,DATE($B$3,$B$2,AM$6),'Örnek - Kayıt'!$B$6:$B$39,$A25,'Örnek - Kayıt'!$H$6:$H$39,"&gt;-24")&gt;0,"Ç","")))</f>
        <v/>
      </c>
      <c r="AN25" s="22" t="str">
        <f>IF(OR(OR($A25="",AND($B$4&lt;&gt;"",$C25&lt;&gt;$B$4)),AN$6=""),"",IF(COUNTIFS('Örnek - Kayıt'!$A$6:$A$39,DATE($B$3,$B$2,AN$6),'Örnek - Kayıt'!$B$6:$B$39,$A25,'Örnek - Kayıt'!$J$6:$J$39,"Çıkış yok")+COUNTIFS('Örnek - Kayıt'!$A$6:$A$39,DATE($B$3,$B$2,AN$6),'Örnek - Kayıt'!$B$6:$B$39,$A25,'Örnek - Kayıt'!$J$6:$J$39,"Giriş yok")&gt;0,"?",IF(COUNTIFS('Örnek - Kayıt'!$A$6:$A$39,DATE($B$3,$B$2,AN$6),'Örnek - Kayıt'!$B$6:$B$39,$A25,'Örnek - Kayıt'!$H$6:$H$39,"&gt;-24")&gt;0,"Ç","")))</f>
        <v/>
      </c>
      <c r="AO25" s="22" t="str">
        <f>IF(OR(OR($A25="",AND($B$4&lt;&gt;"",$C25&lt;&gt;$B$4)),AO$6=""),"",IF(COUNTIFS('Örnek - Kayıt'!$A$6:$A$39,DATE($B$3,$B$2,AO$6),'Örnek - Kayıt'!$B$6:$B$39,$A25,'Örnek - Kayıt'!$J$6:$J$39,"Çıkış yok")+COUNTIFS('Örnek - Kayıt'!$A$6:$A$39,DATE($B$3,$B$2,AO$6),'Örnek - Kayıt'!$B$6:$B$39,$A25,'Örnek - Kayıt'!$J$6:$J$39,"Giriş yok")&gt;0,"?",IF(COUNTIFS('Örnek - Kayıt'!$A$6:$A$39,DATE($B$3,$B$2,AO$6),'Örnek - Kayıt'!$B$6:$B$39,$A25,'Örnek - Kayıt'!$H$6:$H$39,"&gt;-24")&gt;0,"Ç","")))</f>
        <v/>
      </c>
      <c r="AP25" s="22" t="str">
        <f>IF(OR(OR($A25="",AND($B$4&lt;&gt;"",$C25&lt;&gt;$B$4)),AP$6=""),"",IF(COUNTIFS('Örnek - Kayıt'!$A$6:$A$39,DATE($B$3,$B$2,AP$6),'Örnek - Kayıt'!$B$6:$B$39,$A25,'Örnek - Kayıt'!$J$6:$J$39,"Çıkış yok")+COUNTIFS('Örnek - Kayıt'!$A$6:$A$39,DATE($B$3,$B$2,AP$6),'Örnek - Kayıt'!$B$6:$B$39,$A25,'Örnek - Kayıt'!$J$6:$J$39,"Giriş yok")&gt;0,"?",IF(COUNTIFS('Örnek - Kayıt'!$A$6:$A$39,DATE($B$3,$B$2,AP$6),'Örnek - Kayıt'!$B$6:$B$39,$A25,'Örnek - Kayıt'!$H$6:$H$39,"&gt;-24")&gt;0,"Ç","")))</f>
        <v/>
      </c>
    </row>
    <row r="26" spans="1:42" ht="18" customHeight="1" x14ac:dyDescent="0.2">
      <c r="A26" s="28"/>
      <c r="B26" s="12"/>
      <c r="C26" s="12"/>
      <c r="D26" s="29" t="str">
        <f t="shared" si="1"/>
        <v/>
      </c>
      <c r="E26" s="30" t="str">
        <f>IF(OR($A26="",AND($B$4&lt;&gt;"",$C26&lt;&gt;$B$4)),"",SUMIFS('Örnek - Kayıt'!$H$6:$H$39,'Örnek - Kayıt'!$A$6:$A$39,"&gt;="&amp;DATE($B$3,$B$2,1),'Örnek - Kayıt'!$A$6:$A$39,"&lt;"&amp;DATE($B$3,$B$2+1,1),'Örnek - Kayıt'!$B$6:$B$39,$A26))</f>
        <v/>
      </c>
      <c r="F26" s="31" t="str">
        <f t="shared" si="2"/>
        <v/>
      </c>
      <c r="G26" s="22" t="str">
        <f>IF(OR($A26="",AND($B$4&lt;&gt;"",$C26&lt;&gt;$B$4)),"",COUNTIFS('Örnek - Kayıt'!$A$6:$A$39,"&gt;="&amp;DATE($B$3,$B$2,1),'Örnek - Kayıt'!$A$6:$A$39,"&lt;"&amp;DATE($B$3,$B$2+1,1),'Örnek - Kayıt'!$B$6:$B$39,$A26,'Örnek - Kayıt'!$I$6:$I$39,"&gt;0"))</f>
        <v/>
      </c>
      <c r="H26" s="22" t="str">
        <f>IF(OR($A26="",AND($B$4&lt;&gt;"",$C26&lt;&gt;$B$4)),"",SUMIFS('Örnek - Kayıt'!$I$6:$I$39,'Örnek - Kayıt'!$A$6:$A$39,"&gt;="&amp;DATE($B$3,$B$2,1),'Örnek - Kayıt'!$A$6:$A$39,"&lt;"&amp;DATE($B$3,$B$2+1,1),'Örnek - Kayıt'!$B$6:$B$39,$A26))</f>
        <v/>
      </c>
      <c r="I26" s="22" t="str">
        <f t="shared" si="3"/>
        <v/>
      </c>
      <c r="J26" s="22" t="str">
        <f>IF(OR($A26="",AND($B$4&lt;&gt;"",$C26&lt;&gt;$B$4)),"",COUNTIFS('Örnek - Kayıt'!$A$6:$A$39,"&gt;="&amp;DATE($B$3,$B$2,1),'Örnek - Kayıt'!$A$6:$A$39,"&lt;"&amp;DATE($B$3,$B$2+1,1),'Örnek - Kayıt'!$B$6:$B$39,$A26,'Örnek - Kayıt'!$H$6:$H$39,"&gt;"&amp;$H$3))</f>
        <v/>
      </c>
      <c r="L26" s="22" t="str">
        <f>IF(OR(OR($A26="",AND($B$4&lt;&gt;"",$C26&lt;&gt;$B$4)),L$6=""),"",IF(COUNTIFS('Örnek - Kayıt'!$A$6:$A$39,DATE($B$3,$B$2,L$6),'Örnek - Kayıt'!$B$6:$B$39,$A26,'Örnek - Kayıt'!$J$6:$J$39,"Çıkış yok")+COUNTIFS('Örnek - Kayıt'!$A$6:$A$39,DATE($B$3,$B$2,L$6),'Örnek - Kayıt'!$B$6:$B$39,$A26,'Örnek - Kayıt'!$J$6:$J$39,"Giriş yok")&gt;0,"?",IF(COUNTIFS('Örnek - Kayıt'!$A$6:$A$39,DATE($B$3,$B$2,L$6),'Örnek - Kayıt'!$B$6:$B$39,$A26,'Örnek - Kayıt'!$H$6:$H$39,"&gt;-24")&gt;0,"Ç","")))</f>
        <v/>
      </c>
      <c r="M26" s="22" t="str">
        <f>IF(OR(OR($A26="",AND($B$4&lt;&gt;"",$C26&lt;&gt;$B$4)),M$6=""),"",IF(COUNTIFS('Örnek - Kayıt'!$A$6:$A$39,DATE($B$3,$B$2,M$6),'Örnek - Kayıt'!$B$6:$B$39,$A26,'Örnek - Kayıt'!$J$6:$J$39,"Çıkış yok")+COUNTIFS('Örnek - Kayıt'!$A$6:$A$39,DATE($B$3,$B$2,M$6),'Örnek - Kayıt'!$B$6:$B$39,$A26,'Örnek - Kayıt'!$J$6:$J$39,"Giriş yok")&gt;0,"?",IF(COUNTIFS('Örnek - Kayıt'!$A$6:$A$39,DATE($B$3,$B$2,M$6),'Örnek - Kayıt'!$B$6:$B$39,$A26,'Örnek - Kayıt'!$H$6:$H$39,"&gt;-24")&gt;0,"Ç","")))</f>
        <v/>
      </c>
      <c r="N26" s="22" t="str">
        <f>IF(OR(OR($A26="",AND($B$4&lt;&gt;"",$C26&lt;&gt;$B$4)),N$6=""),"",IF(COUNTIFS('Örnek - Kayıt'!$A$6:$A$39,DATE($B$3,$B$2,N$6),'Örnek - Kayıt'!$B$6:$B$39,$A26,'Örnek - Kayıt'!$J$6:$J$39,"Çıkış yok")+COUNTIFS('Örnek - Kayıt'!$A$6:$A$39,DATE($B$3,$B$2,N$6),'Örnek - Kayıt'!$B$6:$B$39,$A26,'Örnek - Kayıt'!$J$6:$J$39,"Giriş yok")&gt;0,"?",IF(COUNTIFS('Örnek - Kayıt'!$A$6:$A$39,DATE($B$3,$B$2,N$6),'Örnek - Kayıt'!$B$6:$B$39,$A26,'Örnek - Kayıt'!$H$6:$H$39,"&gt;-24")&gt;0,"Ç","")))</f>
        <v/>
      </c>
      <c r="O26" s="22" t="str">
        <f>IF(OR(OR($A26="",AND($B$4&lt;&gt;"",$C26&lt;&gt;$B$4)),O$6=""),"",IF(COUNTIFS('Örnek - Kayıt'!$A$6:$A$39,DATE($B$3,$B$2,O$6),'Örnek - Kayıt'!$B$6:$B$39,$A26,'Örnek - Kayıt'!$J$6:$J$39,"Çıkış yok")+COUNTIFS('Örnek - Kayıt'!$A$6:$A$39,DATE($B$3,$B$2,O$6),'Örnek - Kayıt'!$B$6:$B$39,$A26,'Örnek - Kayıt'!$J$6:$J$39,"Giriş yok")&gt;0,"?",IF(COUNTIFS('Örnek - Kayıt'!$A$6:$A$39,DATE($B$3,$B$2,O$6),'Örnek - Kayıt'!$B$6:$B$39,$A26,'Örnek - Kayıt'!$H$6:$H$39,"&gt;-24")&gt;0,"Ç","")))</f>
        <v/>
      </c>
      <c r="P26" s="22" t="str">
        <f>IF(OR(OR($A26="",AND($B$4&lt;&gt;"",$C26&lt;&gt;$B$4)),P$6=""),"",IF(COUNTIFS('Örnek - Kayıt'!$A$6:$A$39,DATE($B$3,$B$2,P$6),'Örnek - Kayıt'!$B$6:$B$39,$A26,'Örnek - Kayıt'!$J$6:$J$39,"Çıkış yok")+COUNTIFS('Örnek - Kayıt'!$A$6:$A$39,DATE($B$3,$B$2,P$6),'Örnek - Kayıt'!$B$6:$B$39,$A26,'Örnek - Kayıt'!$J$6:$J$39,"Giriş yok")&gt;0,"?",IF(COUNTIFS('Örnek - Kayıt'!$A$6:$A$39,DATE($B$3,$B$2,P$6),'Örnek - Kayıt'!$B$6:$B$39,$A26,'Örnek - Kayıt'!$H$6:$H$39,"&gt;-24")&gt;0,"Ç","")))</f>
        <v/>
      </c>
      <c r="Q26" s="22" t="str">
        <f>IF(OR(OR($A26="",AND($B$4&lt;&gt;"",$C26&lt;&gt;$B$4)),Q$6=""),"",IF(COUNTIFS('Örnek - Kayıt'!$A$6:$A$39,DATE($B$3,$B$2,Q$6),'Örnek - Kayıt'!$B$6:$B$39,$A26,'Örnek - Kayıt'!$J$6:$J$39,"Çıkış yok")+COUNTIFS('Örnek - Kayıt'!$A$6:$A$39,DATE($B$3,$B$2,Q$6),'Örnek - Kayıt'!$B$6:$B$39,$A26,'Örnek - Kayıt'!$J$6:$J$39,"Giriş yok")&gt;0,"?",IF(COUNTIFS('Örnek - Kayıt'!$A$6:$A$39,DATE($B$3,$B$2,Q$6),'Örnek - Kayıt'!$B$6:$B$39,$A26,'Örnek - Kayıt'!$H$6:$H$39,"&gt;-24")&gt;0,"Ç","")))</f>
        <v/>
      </c>
      <c r="R26" s="22" t="str">
        <f>IF(OR(OR($A26="",AND($B$4&lt;&gt;"",$C26&lt;&gt;$B$4)),R$6=""),"",IF(COUNTIFS('Örnek - Kayıt'!$A$6:$A$39,DATE($B$3,$B$2,R$6),'Örnek - Kayıt'!$B$6:$B$39,$A26,'Örnek - Kayıt'!$J$6:$J$39,"Çıkış yok")+COUNTIFS('Örnek - Kayıt'!$A$6:$A$39,DATE($B$3,$B$2,R$6),'Örnek - Kayıt'!$B$6:$B$39,$A26,'Örnek - Kayıt'!$J$6:$J$39,"Giriş yok")&gt;0,"?",IF(COUNTIFS('Örnek - Kayıt'!$A$6:$A$39,DATE($B$3,$B$2,R$6),'Örnek - Kayıt'!$B$6:$B$39,$A26,'Örnek - Kayıt'!$H$6:$H$39,"&gt;-24")&gt;0,"Ç","")))</f>
        <v/>
      </c>
      <c r="S26" s="22" t="str">
        <f>IF(OR(OR($A26="",AND($B$4&lt;&gt;"",$C26&lt;&gt;$B$4)),S$6=""),"",IF(COUNTIFS('Örnek - Kayıt'!$A$6:$A$39,DATE($B$3,$B$2,S$6),'Örnek - Kayıt'!$B$6:$B$39,$A26,'Örnek - Kayıt'!$J$6:$J$39,"Çıkış yok")+COUNTIFS('Örnek - Kayıt'!$A$6:$A$39,DATE($B$3,$B$2,S$6),'Örnek - Kayıt'!$B$6:$B$39,$A26,'Örnek - Kayıt'!$J$6:$J$39,"Giriş yok")&gt;0,"?",IF(COUNTIFS('Örnek - Kayıt'!$A$6:$A$39,DATE($B$3,$B$2,S$6),'Örnek - Kayıt'!$B$6:$B$39,$A26,'Örnek - Kayıt'!$H$6:$H$39,"&gt;-24")&gt;0,"Ç","")))</f>
        <v/>
      </c>
      <c r="T26" s="22" t="str">
        <f>IF(OR(OR($A26="",AND($B$4&lt;&gt;"",$C26&lt;&gt;$B$4)),T$6=""),"",IF(COUNTIFS('Örnek - Kayıt'!$A$6:$A$39,DATE($B$3,$B$2,T$6),'Örnek - Kayıt'!$B$6:$B$39,$A26,'Örnek - Kayıt'!$J$6:$J$39,"Çıkış yok")+COUNTIFS('Örnek - Kayıt'!$A$6:$A$39,DATE($B$3,$B$2,T$6),'Örnek - Kayıt'!$B$6:$B$39,$A26,'Örnek - Kayıt'!$J$6:$J$39,"Giriş yok")&gt;0,"?",IF(COUNTIFS('Örnek - Kayıt'!$A$6:$A$39,DATE($B$3,$B$2,T$6),'Örnek - Kayıt'!$B$6:$B$39,$A26,'Örnek - Kayıt'!$H$6:$H$39,"&gt;-24")&gt;0,"Ç","")))</f>
        <v/>
      </c>
      <c r="U26" s="22" t="str">
        <f>IF(OR(OR($A26="",AND($B$4&lt;&gt;"",$C26&lt;&gt;$B$4)),U$6=""),"",IF(COUNTIFS('Örnek - Kayıt'!$A$6:$A$39,DATE($B$3,$B$2,U$6),'Örnek - Kayıt'!$B$6:$B$39,$A26,'Örnek - Kayıt'!$J$6:$J$39,"Çıkış yok")+COUNTIFS('Örnek - Kayıt'!$A$6:$A$39,DATE($B$3,$B$2,U$6),'Örnek - Kayıt'!$B$6:$B$39,$A26,'Örnek - Kayıt'!$J$6:$J$39,"Giriş yok")&gt;0,"?",IF(COUNTIFS('Örnek - Kayıt'!$A$6:$A$39,DATE($B$3,$B$2,U$6),'Örnek - Kayıt'!$B$6:$B$39,$A26,'Örnek - Kayıt'!$H$6:$H$39,"&gt;-24")&gt;0,"Ç","")))</f>
        <v/>
      </c>
      <c r="V26" s="22" t="str">
        <f>IF(OR(OR($A26="",AND($B$4&lt;&gt;"",$C26&lt;&gt;$B$4)),V$6=""),"",IF(COUNTIFS('Örnek - Kayıt'!$A$6:$A$39,DATE($B$3,$B$2,V$6),'Örnek - Kayıt'!$B$6:$B$39,$A26,'Örnek - Kayıt'!$J$6:$J$39,"Çıkış yok")+COUNTIFS('Örnek - Kayıt'!$A$6:$A$39,DATE($B$3,$B$2,V$6),'Örnek - Kayıt'!$B$6:$B$39,$A26,'Örnek - Kayıt'!$J$6:$J$39,"Giriş yok")&gt;0,"?",IF(COUNTIFS('Örnek - Kayıt'!$A$6:$A$39,DATE($B$3,$B$2,V$6),'Örnek - Kayıt'!$B$6:$B$39,$A26,'Örnek - Kayıt'!$H$6:$H$39,"&gt;-24")&gt;0,"Ç","")))</f>
        <v/>
      </c>
      <c r="W26" s="22" t="str">
        <f>IF(OR(OR($A26="",AND($B$4&lt;&gt;"",$C26&lt;&gt;$B$4)),W$6=""),"",IF(COUNTIFS('Örnek - Kayıt'!$A$6:$A$39,DATE($B$3,$B$2,W$6),'Örnek - Kayıt'!$B$6:$B$39,$A26,'Örnek - Kayıt'!$J$6:$J$39,"Çıkış yok")+COUNTIFS('Örnek - Kayıt'!$A$6:$A$39,DATE($B$3,$B$2,W$6),'Örnek - Kayıt'!$B$6:$B$39,$A26,'Örnek - Kayıt'!$J$6:$J$39,"Giriş yok")&gt;0,"?",IF(COUNTIFS('Örnek - Kayıt'!$A$6:$A$39,DATE($B$3,$B$2,W$6),'Örnek - Kayıt'!$B$6:$B$39,$A26,'Örnek - Kayıt'!$H$6:$H$39,"&gt;-24")&gt;0,"Ç","")))</f>
        <v/>
      </c>
      <c r="X26" s="22" t="str">
        <f>IF(OR(OR($A26="",AND($B$4&lt;&gt;"",$C26&lt;&gt;$B$4)),X$6=""),"",IF(COUNTIFS('Örnek - Kayıt'!$A$6:$A$39,DATE($B$3,$B$2,X$6),'Örnek - Kayıt'!$B$6:$B$39,$A26,'Örnek - Kayıt'!$J$6:$J$39,"Çıkış yok")+COUNTIFS('Örnek - Kayıt'!$A$6:$A$39,DATE($B$3,$B$2,X$6),'Örnek - Kayıt'!$B$6:$B$39,$A26,'Örnek - Kayıt'!$J$6:$J$39,"Giriş yok")&gt;0,"?",IF(COUNTIFS('Örnek - Kayıt'!$A$6:$A$39,DATE($B$3,$B$2,X$6),'Örnek - Kayıt'!$B$6:$B$39,$A26,'Örnek - Kayıt'!$H$6:$H$39,"&gt;-24")&gt;0,"Ç","")))</f>
        <v/>
      </c>
      <c r="Y26" s="22" t="str">
        <f>IF(OR(OR($A26="",AND($B$4&lt;&gt;"",$C26&lt;&gt;$B$4)),Y$6=""),"",IF(COUNTIFS('Örnek - Kayıt'!$A$6:$A$39,DATE($B$3,$B$2,Y$6),'Örnek - Kayıt'!$B$6:$B$39,$A26,'Örnek - Kayıt'!$J$6:$J$39,"Çıkış yok")+COUNTIFS('Örnek - Kayıt'!$A$6:$A$39,DATE($B$3,$B$2,Y$6),'Örnek - Kayıt'!$B$6:$B$39,$A26,'Örnek - Kayıt'!$J$6:$J$39,"Giriş yok")&gt;0,"?",IF(COUNTIFS('Örnek - Kayıt'!$A$6:$A$39,DATE($B$3,$B$2,Y$6),'Örnek - Kayıt'!$B$6:$B$39,$A26,'Örnek - Kayıt'!$H$6:$H$39,"&gt;-24")&gt;0,"Ç","")))</f>
        <v/>
      </c>
      <c r="Z26" s="22" t="str">
        <f>IF(OR(OR($A26="",AND($B$4&lt;&gt;"",$C26&lt;&gt;$B$4)),Z$6=""),"",IF(COUNTIFS('Örnek - Kayıt'!$A$6:$A$39,DATE($B$3,$B$2,Z$6),'Örnek - Kayıt'!$B$6:$B$39,$A26,'Örnek - Kayıt'!$J$6:$J$39,"Çıkış yok")+COUNTIFS('Örnek - Kayıt'!$A$6:$A$39,DATE($B$3,$B$2,Z$6),'Örnek - Kayıt'!$B$6:$B$39,$A26,'Örnek - Kayıt'!$J$6:$J$39,"Giriş yok")&gt;0,"?",IF(COUNTIFS('Örnek - Kayıt'!$A$6:$A$39,DATE($B$3,$B$2,Z$6),'Örnek - Kayıt'!$B$6:$B$39,$A26,'Örnek - Kayıt'!$H$6:$H$39,"&gt;-24")&gt;0,"Ç","")))</f>
        <v/>
      </c>
      <c r="AA26" s="22" t="str">
        <f>IF(OR(OR($A26="",AND($B$4&lt;&gt;"",$C26&lt;&gt;$B$4)),AA$6=""),"",IF(COUNTIFS('Örnek - Kayıt'!$A$6:$A$39,DATE($B$3,$B$2,AA$6),'Örnek - Kayıt'!$B$6:$B$39,$A26,'Örnek - Kayıt'!$J$6:$J$39,"Çıkış yok")+COUNTIFS('Örnek - Kayıt'!$A$6:$A$39,DATE($B$3,$B$2,AA$6),'Örnek - Kayıt'!$B$6:$B$39,$A26,'Örnek - Kayıt'!$J$6:$J$39,"Giriş yok")&gt;0,"?",IF(COUNTIFS('Örnek - Kayıt'!$A$6:$A$39,DATE($B$3,$B$2,AA$6),'Örnek - Kayıt'!$B$6:$B$39,$A26,'Örnek - Kayıt'!$H$6:$H$39,"&gt;-24")&gt;0,"Ç","")))</f>
        <v/>
      </c>
      <c r="AB26" s="22" t="str">
        <f>IF(OR(OR($A26="",AND($B$4&lt;&gt;"",$C26&lt;&gt;$B$4)),AB$6=""),"",IF(COUNTIFS('Örnek - Kayıt'!$A$6:$A$39,DATE($B$3,$B$2,AB$6),'Örnek - Kayıt'!$B$6:$B$39,$A26,'Örnek - Kayıt'!$J$6:$J$39,"Çıkış yok")+COUNTIFS('Örnek - Kayıt'!$A$6:$A$39,DATE($B$3,$B$2,AB$6),'Örnek - Kayıt'!$B$6:$B$39,$A26,'Örnek - Kayıt'!$J$6:$J$39,"Giriş yok")&gt;0,"?",IF(COUNTIFS('Örnek - Kayıt'!$A$6:$A$39,DATE($B$3,$B$2,AB$6),'Örnek - Kayıt'!$B$6:$B$39,$A26,'Örnek - Kayıt'!$H$6:$H$39,"&gt;-24")&gt;0,"Ç","")))</f>
        <v/>
      </c>
      <c r="AC26" s="22" t="str">
        <f>IF(OR(OR($A26="",AND($B$4&lt;&gt;"",$C26&lt;&gt;$B$4)),AC$6=""),"",IF(COUNTIFS('Örnek - Kayıt'!$A$6:$A$39,DATE($B$3,$B$2,AC$6),'Örnek - Kayıt'!$B$6:$B$39,$A26,'Örnek - Kayıt'!$J$6:$J$39,"Çıkış yok")+COUNTIFS('Örnek - Kayıt'!$A$6:$A$39,DATE($B$3,$B$2,AC$6),'Örnek - Kayıt'!$B$6:$B$39,$A26,'Örnek - Kayıt'!$J$6:$J$39,"Giriş yok")&gt;0,"?",IF(COUNTIFS('Örnek - Kayıt'!$A$6:$A$39,DATE($B$3,$B$2,AC$6),'Örnek - Kayıt'!$B$6:$B$39,$A26,'Örnek - Kayıt'!$H$6:$H$39,"&gt;-24")&gt;0,"Ç","")))</f>
        <v/>
      </c>
      <c r="AD26" s="22" t="str">
        <f>IF(OR(OR($A26="",AND($B$4&lt;&gt;"",$C26&lt;&gt;$B$4)),AD$6=""),"",IF(COUNTIFS('Örnek - Kayıt'!$A$6:$A$39,DATE($B$3,$B$2,AD$6),'Örnek - Kayıt'!$B$6:$B$39,$A26,'Örnek - Kayıt'!$J$6:$J$39,"Çıkış yok")+COUNTIFS('Örnek - Kayıt'!$A$6:$A$39,DATE($B$3,$B$2,AD$6),'Örnek - Kayıt'!$B$6:$B$39,$A26,'Örnek - Kayıt'!$J$6:$J$39,"Giriş yok")&gt;0,"?",IF(COUNTIFS('Örnek - Kayıt'!$A$6:$A$39,DATE($B$3,$B$2,AD$6),'Örnek - Kayıt'!$B$6:$B$39,$A26,'Örnek - Kayıt'!$H$6:$H$39,"&gt;-24")&gt;0,"Ç","")))</f>
        <v/>
      </c>
      <c r="AE26" s="22" t="str">
        <f>IF(OR(OR($A26="",AND($B$4&lt;&gt;"",$C26&lt;&gt;$B$4)),AE$6=""),"",IF(COUNTIFS('Örnek - Kayıt'!$A$6:$A$39,DATE($B$3,$B$2,AE$6),'Örnek - Kayıt'!$B$6:$B$39,$A26,'Örnek - Kayıt'!$J$6:$J$39,"Çıkış yok")+COUNTIFS('Örnek - Kayıt'!$A$6:$A$39,DATE($B$3,$B$2,AE$6),'Örnek - Kayıt'!$B$6:$B$39,$A26,'Örnek - Kayıt'!$J$6:$J$39,"Giriş yok")&gt;0,"?",IF(COUNTIFS('Örnek - Kayıt'!$A$6:$A$39,DATE($B$3,$B$2,AE$6),'Örnek - Kayıt'!$B$6:$B$39,$A26,'Örnek - Kayıt'!$H$6:$H$39,"&gt;-24")&gt;0,"Ç","")))</f>
        <v/>
      </c>
      <c r="AF26" s="22" t="str">
        <f>IF(OR(OR($A26="",AND($B$4&lt;&gt;"",$C26&lt;&gt;$B$4)),AF$6=""),"",IF(COUNTIFS('Örnek - Kayıt'!$A$6:$A$39,DATE($B$3,$B$2,AF$6),'Örnek - Kayıt'!$B$6:$B$39,$A26,'Örnek - Kayıt'!$J$6:$J$39,"Çıkış yok")+COUNTIFS('Örnek - Kayıt'!$A$6:$A$39,DATE($B$3,$B$2,AF$6),'Örnek - Kayıt'!$B$6:$B$39,$A26,'Örnek - Kayıt'!$J$6:$J$39,"Giriş yok")&gt;0,"?",IF(COUNTIFS('Örnek - Kayıt'!$A$6:$A$39,DATE($B$3,$B$2,AF$6),'Örnek - Kayıt'!$B$6:$B$39,$A26,'Örnek - Kayıt'!$H$6:$H$39,"&gt;-24")&gt;0,"Ç","")))</f>
        <v/>
      </c>
      <c r="AG26" s="22" t="str">
        <f>IF(OR(OR($A26="",AND($B$4&lt;&gt;"",$C26&lt;&gt;$B$4)),AG$6=""),"",IF(COUNTIFS('Örnek - Kayıt'!$A$6:$A$39,DATE($B$3,$B$2,AG$6),'Örnek - Kayıt'!$B$6:$B$39,$A26,'Örnek - Kayıt'!$J$6:$J$39,"Çıkış yok")+COUNTIFS('Örnek - Kayıt'!$A$6:$A$39,DATE($B$3,$B$2,AG$6),'Örnek - Kayıt'!$B$6:$B$39,$A26,'Örnek - Kayıt'!$J$6:$J$39,"Giriş yok")&gt;0,"?",IF(COUNTIFS('Örnek - Kayıt'!$A$6:$A$39,DATE($B$3,$B$2,AG$6),'Örnek - Kayıt'!$B$6:$B$39,$A26,'Örnek - Kayıt'!$H$6:$H$39,"&gt;-24")&gt;0,"Ç","")))</f>
        <v/>
      </c>
      <c r="AH26" s="22" t="str">
        <f>IF(OR(OR($A26="",AND($B$4&lt;&gt;"",$C26&lt;&gt;$B$4)),AH$6=""),"",IF(COUNTIFS('Örnek - Kayıt'!$A$6:$A$39,DATE($B$3,$B$2,AH$6),'Örnek - Kayıt'!$B$6:$B$39,$A26,'Örnek - Kayıt'!$J$6:$J$39,"Çıkış yok")+COUNTIFS('Örnek - Kayıt'!$A$6:$A$39,DATE($B$3,$B$2,AH$6),'Örnek - Kayıt'!$B$6:$B$39,$A26,'Örnek - Kayıt'!$J$6:$J$39,"Giriş yok")&gt;0,"?",IF(COUNTIFS('Örnek - Kayıt'!$A$6:$A$39,DATE($B$3,$B$2,AH$6),'Örnek - Kayıt'!$B$6:$B$39,$A26,'Örnek - Kayıt'!$H$6:$H$39,"&gt;-24")&gt;0,"Ç","")))</f>
        <v/>
      </c>
      <c r="AI26" s="22" t="str">
        <f>IF(OR(OR($A26="",AND($B$4&lt;&gt;"",$C26&lt;&gt;$B$4)),AI$6=""),"",IF(COUNTIFS('Örnek - Kayıt'!$A$6:$A$39,DATE($B$3,$B$2,AI$6),'Örnek - Kayıt'!$B$6:$B$39,$A26,'Örnek - Kayıt'!$J$6:$J$39,"Çıkış yok")+COUNTIFS('Örnek - Kayıt'!$A$6:$A$39,DATE($B$3,$B$2,AI$6),'Örnek - Kayıt'!$B$6:$B$39,$A26,'Örnek - Kayıt'!$J$6:$J$39,"Giriş yok")&gt;0,"?",IF(COUNTIFS('Örnek - Kayıt'!$A$6:$A$39,DATE($B$3,$B$2,AI$6),'Örnek - Kayıt'!$B$6:$B$39,$A26,'Örnek - Kayıt'!$H$6:$H$39,"&gt;-24")&gt;0,"Ç","")))</f>
        <v/>
      </c>
      <c r="AJ26" s="22" t="str">
        <f>IF(OR(OR($A26="",AND($B$4&lt;&gt;"",$C26&lt;&gt;$B$4)),AJ$6=""),"",IF(COUNTIFS('Örnek - Kayıt'!$A$6:$A$39,DATE($B$3,$B$2,AJ$6),'Örnek - Kayıt'!$B$6:$B$39,$A26,'Örnek - Kayıt'!$J$6:$J$39,"Çıkış yok")+COUNTIFS('Örnek - Kayıt'!$A$6:$A$39,DATE($B$3,$B$2,AJ$6),'Örnek - Kayıt'!$B$6:$B$39,$A26,'Örnek - Kayıt'!$J$6:$J$39,"Giriş yok")&gt;0,"?",IF(COUNTIFS('Örnek - Kayıt'!$A$6:$A$39,DATE($B$3,$B$2,AJ$6),'Örnek - Kayıt'!$B$6:$B$39,$A26,'Örnek - Kayıt'!$H$6:$H$39,"&gt;-24")&gt;0,"Ç","")))</f>
        <v/>
      </c>
      <c r="AK26" s="22" t="str">
        <f>IF(OR(OR($A26="",AND($B$4&lt;&gt;"",$C26&lt;&gt;$B$4)),AK$6=""),"",IF(COUNTIFS('Örnek - Kayıt'!$A$6:$A$39,DATE($B$3,$B$2,AK$6),'Örnek - Kayıt'!$B$6:$B$39,$A26,'Örnek - Kayıt'!$J$6:$J$39,"Çıkış yok")+COUNTIFS('Örnek - Kayıt'!$A$6:$A$39,DATE($B$3,$B$2,AK$6),'Örnek - Kayıt'!$B$6:$B$39,$A26,'Örnek - Kayıt'!$J$6:$J$39,"Giriş yok")&gt;0,"?",IF(COUNTIFS('Örnek - Kayıt'!$A$6:$A$39,DATE($B$3,$B$2,AK$6),'Örnek - Kayıt'!$B$6:$B$39,$A26,'Örnek - Kayıt'!$H$6:$H$39,"&gt;-24")&gt;0,"Ç","")))</f>
        <v/>
      </c>
      <c r="AL26" s="22" t="str">
        <f>IF(OR(OR($A26="",AND($B$4&lt;&gt;"",$C26&lt;&gt;$B$4)),AL$6=""),"",IF(COUNTIFS('Örnek - Kayıt'!$A$6:$A$39,DATE($B$3,$B$2,AL$6),'Örnek - Kayıt'!$B$6:$B$39,$A26,'Örnek - Kayıt'!$J$6:$J$39,"Çıkış yok")+COUNTIFS('Örnek - Kayıt'!$A$6:$A$39,DATE($B$3,$B$2,AL$6),'Örnek - Kayıt'!$B$6:$B$39,$A26,'Örnek - Kayıt'!$J$6:$J$39,"Giriş yok")&gt;0,"?",IF(COUNTIFS('Örnek - Kayıt'!$A$6:$A$39,DATE($B$3,$B$2,AL$6),'Örnek - Kayıt'!$B$6:$B$39,$A26,'Örnek - Kayıt'!$H$6:$H$39,"&gt;-24")&gt;0,"Ç","")))</f>
        <v/>
      </c>
      <c r="AM26" s="22" t="str">
        <f>IF(OR(OR($A26="",AND($B$4&lt;&gt;"",$C26&lt;&gt;$B$4)),AM$6=""),"",IF(COUNTIFS('Örnek - Kayıt'!$A$6:$A$39,DATE($B$3,$B$2,AM$6),'Örnek - Kayıt'!$B$6:$B$39,$A26,'Örnek - Kayıt'!$J$6:$J$39,"Çıkış yok")+COUNTIFS('Örnek - Kayıt'!$A$6:$A$39,DATE($B$3,$B$2,AM$6),'Örnek - Kayıt'!$B$6:$B$39,$A26,'Örnek - Kayıt'!$J$6:$J$39,"Giriş yok")&gt;0,"?",IF(COUNTIFS('Örnek - Kayıt'!$A$6:$A$39,DATE($B$3,$B$2,AM$6),'Örnek - Kayıt'!$B$6:$B$39,$A26,'Örnek - Kayıt'!$H$6:$H$39,"&gt;-24")&gt;0,"Ç","")))</f>
        <v/>
      </c>
      <c r="AN26" s="22" t="str">
        <f>IF(OR(OR($A26="",AND($B$4&lt;&gt;"",$C26&lt;&gt;$B$4)),AN$6=""),"",IF(COUNTIFS('Örnek - Kayıt'!$A$6:$A$39,DATE($B$3,$B$2,AN$6),'Örnek - Kayıt'!$B$6:$B$39,$A26,'Örnek - Kayıt'!$J$6:$J$39,"Çıkış yok")+COUNTIFS('Örnek - Kayıt'!$A$6:$A$39,DATE($B$3,$B$2,AN$6),'Örnek - Kayıt'!$B$6:$B$39,$A26,'Örnek - Kayıt'!$J$6:$J$39,"Giriş yok")&gt;0,"?",IF(COUNTIFS('Örnek - Kayıt'!$A$6:$A$39,DATE($B$3,$B$2,AN$6),'Örnek - Kayıt'!$B$6:$B$39,$A26,'Örnek - Kayıt'!$H$6:$H$39,"&gt;-24")&gt;0,"Ç","")))</f>
        <v/>
      </c>
      <c r="AO26" s="22" t="str">
        <f>IF(OR(OR($A26="",AND($B$4&lt;&gt;"",$C26&lt;&gt;$B$4)),AO$6=""),"",IF(COUNTIFS('Örnek - Kayıt'!$A$6:$A$39,DATE($B$3,$B$2,AO$6),'Örnek - Kayıt'!$B$6:$B$39,$A26,'Örnek - Kayıt'!$J$6:$J$39,"Çıkış yok")+COUNTIFS('Örnek - Kayıt'!$A$6:$A$39,DATE($B$3,$B$2,AO$6),'Örnek - Kayıt'!$B$6:$B$39,$A26,'Örnek - Kayıt'!$J$6:$J$39,"Giriş yok")&gt;0,"?",IF(COUNTIFS('Örnek - Kayıt'!$A$6:$A$39,DATE($B$3,$B$2,AO$6),'Örnek - Kayıt'!$B$6:$B$39,$A26,'Örnek - Kayıt'!$H$6:$H$39,"&gt;-24")&gt;0,"Ç","")))</f>
        <v/>
      </c>
      <c r="AP26" s="22" t="str">
        <f>IF(OR(OR($A26="",AND($B$4&lt;&gt;"",$C26&lt;&gt;$B$4)),AP$6=""),"",IF(COUNTIFS('Örnek - Kayıt'!$A$6:$A$39,DATE($B$3,$B$2,AP$6),'Örnek - Kayıt'!$B$6:$B$39,$A26,'Örnek - Kayıt'!$J$6:$J$39,"Çıkış yok")+COUNTIFS('Örnek - Kayıt'!$A$6:$A$39,DATE($B$3,$B$2,AP$6),'Örnek - Kayıt'!$B$6:$B$39,$A26,'Örnek - Kayıt'!$J$6:$J$39,"Giriş yok")&gt;0,"?",IF(COUNTIFS('Örnek - Kayıt'!$A$6:$A$39,DATE($B$3,$B$2,AP$6),'Örnek - Kayıt'!$B$6:$B$39,$A26,'Örnek - Kayıt'!$H$6:$H$39,"&gt;-24")&gt;0,"Ç","")))</f>
        <v/>
      </c>
    </row>
    <row r="27" spans="1:42" ht="18" customHeight="1" x14ac:dyDescent="0.2">
      <c r="A27" s="28"/>
      <c r="B27" s="12"/>
      <c r="C27" s="12"/>
      <c r="D27" s="29" t="str">
        <f t="shared" si="1"/>
        <v/>
      </c>
      <c r="E27" s="30" t="str">
        <f>IF(OR($A27="",AND($B$4&lt;&gt;"",$C27&lt;&gt;$B$4)),"",SUMIFS('Örnek - Kayıt'!$H$6:$H$39,'Örnek - Kayıt'!$A$6:$A$39,"&gt;="&amp;DATE($B$3,$B$2,1),'Örnek - Kayıt'!$A$6:$A$39,"&lt;"&amp;DATE($B$3,$B$2+1,1),'Örnek - Kayıt'!$B$6:$B$39,$A27))</f>
        <v/>
      </c>
      <c r="F27" s="31" t="str">
        <f t="shared" si="2"/>
        <v/>
      </c>
      <c r="G27" s="22" t="str">
        <f>IF(OR($A27="",AND($B$4&lt;&gt;"",$C27&lt;&gt;$B$4)),"",COUNTIFS('Örnek - Kayıt'!$A$6:$A$39,"&gt;="&amp;DATE($B$3,$B$2,1),'Örnek - Kayıt'!$A$6:$A$39,"&lt;"&amp;DATE($B$3,$B$2+1,1),'Örnek - Kayıt'!$B$6:$B$39,$A27,'Örnek - Kayıt'!$I$6:$I$39,"&gt;0"))</f>
        <v/>
      </c>
      <c r="H27" s="22" t="str">
        <f>IF(OR($A27="",AND($B$4&lt;&gt;"",$C27&lt;&gt;$B$4)),"",SUMIFS('Örnek - Kayıt'!$I$6:$I$39,'Örnek - Kayıt'!$A$6:$A$39,"&gt;="&amp;DATE($B$3,$B$2,1),'Örnek - Kayıt'!$A$6:$A$39,"&lt;"&amp;DATE($B$3,$B$2+1,1),'Örnek - Kayıt'!$B$6:$B$39,$A27))</f>
        <v/>
      </c>
      <c r="I27" s="22" t="str">
        <f t="shared" si="3"/>
        <v/>
      </c>
      <c r="J27" s="22" t="str">
        <f>IF(OR($A27="",AND($B$4&lt;&gt;"",$C27&lt;&gt;$B$4)),"",COUNTIFS('Örnek - Kayıt'!$A$6:$A$39,"&gt;="&amp;DATE($B$3,$B$2,1),'Örnek - Kayıt'!$A$6:$A$39,"&lt;"&amp;DATE($B$3,$B$2+1,1),'Örnek - Kayıt'!$B$6:$B$39,$A27,'Örnek - Kayıt'!$H$6:$H$39,"&gt;"&amp;$H$3))</f>
        <v/>
      </c>
      <c r="L27" s="22" t="str">
        <f>IF(OR(OR($A27="",AND($B$4&lt;&gt;"",$C27&lt;&gt;$B$4)),L$6=""),"",IF(COUNTIFS('Örnek - Kayıt'!$A$6:$A$39,DATE($B$3,$B$2,L$6),'Örnek - Kayıt'!$B$6:$B$39,$A27,'Örnek - Kayıt'!$J$6:$J$39,"Çıkış yok")+COUNTIFS('Örnek - Kayıt'!$A$6:$A$39,DATE($B$3,$B$2,L$6),'Örnek - Kayıt'!$B$6:$B$39,$A27,'Örnek - Kayıt'!$J$6:$J$39,"Giriş yok")&gt;0,"?",IF(COUNTIFS('Örnek - Kayıt'!$A$6:$A$39,DATE($B$3,$B$2,L$6),'Örnek - Kayıt'!$B$6:$B$39,$A27,'Örnek - Kayıt'!$H$6:$H$39,"&gt;-24")&gt;0,"Ç","")))</f>
        <v/>
      </c>
      <c r="M27" s="22" t="str">
        <f>IF(OR(OR($A27="",AND($B$4&lt;&gt;"",$C27&lt;&gt;$B$4)),M$6=""),"",IF(COUNTIFS('Örnek - Kayıt'!$A$6:$A$39,DATE($B$3,$B$2,M$6),'Örnek - Kayıt'!$B$6:$B$39,$A27,'Örnek - Kayıt'!$J$6:$J$39,"Çıkış yok")+COUNTIFS('Örnek - Kayıt'!$A$6:$A$39,DATE($B$3,$B$2,M$6),'Örnek - Kayıt'!$B$6:$B$39,$A27,'Örnek - Kayıt'!$J$6:$J$39,"Giriş yok")&gt;0,"?",IF(COUNTIFS('Örnek - Kayıt'!$A$6:$A$39,DATE($B$3,$B$2,M$6),'Örnek - Kayıt'!$B$6:$B$39,$A27,'Örnek - Kayıt'!$H$6:$H$39,"&gt;-24")&gt;0,"Ç","")))</f>
        <v/>
      </c>
      <c r="N27" s="22" t="str">
        <f>IF(OR(OR($A27="",AND($B$4&lt;&gt;"",$C27&lt;&gt;$B$4)),N$6=""),"",IF(COUNTIFS('Örnek - Kayıt'!$A$6:$A$39,DATE($B$3,$B$2,N$6),'Örnek - Kayıt'!$B$6:$B$39,$A27,'Örnek - Kayıt'!$J$6:$J$39,"Çıkış yok")+COUNTIFS('Örnek - Kayıt'!$A$6:$A$39,DATE($B$3,$B$2,N$6),'Örnek - Kayıt'!$B$6:$B$39,$A27,'Örnek - Kayıt'!$J$6:$J$39,"Giriş yok")&gt;0,"?",IF(COUNTIFS('Örnek - Kayıt'!$A$6:$A$39,DATE($B$3,$B$2,N$6),'Örnek - Kayıt'!$B$6:$B$39,$A27,'Örnek - Kayıt'!$H$6:$H$39,"&gt;-24")&gt;0,"Ç","")))</f>
        <v/>
      </c>
      <c r="O27" s="22" t="str">
        <f>IF(OR(OR($A27="",AND($B$4&lt;&gt;"",$C27&lt;&gt;$B$4)),O$6=""),"",IF(COUNTIFS('Örnek - Kayıt'!$A$6:$A$39,DATE($B$3,$B$2,O$6),'Örnek - Kayıt'!$B$6:$B$39,$A27,'Örnek - Kayıt'!$J$6:$J$39,"Çıkış yok")+COUNTIFS('Örnek - Kayıt'!$A$6:$A$39,DATE($B$3,$B$2,O$6),'Örnek - Kayıt'!$B$6:$B$39,$A27,'Örnek - Kayıt'!$J$6:$J$39,"Giriş yok")&gt;0,"?",IF(COUNTIFS('Örnek - Kayıt'!$A$6:$A$39,DATE($B$3,$B$2,O$6),'Örnek - Kayıt'!$B$6:$B$39,$A27,'Örnek - Kayıt'!$H$6:$H$39,"&gt;-24")&gt;0,"Ç","")))</f>
        <v/>
      </c>
      <c r="P27" s="22" t="str">
        <f>IF(OR(OR($A27="",AND($B$4&lt;&gt;"",$C27&lt;&gt;$B$4)),P$6=""),"",IF(COUNTIFS('Örnek - Kayıt'!$A$6:$A$39,DATE($B$3,$B$2,P$6),'Örnek - Kayıt'!$B$6:$B$39,$A27,'Örnek - Kayıt'!$J$6:$J$39,"Çıkış yok")+COUNTIFS('Örnek - Kayıt'!$A$6:$A$39,DATE($B$3,$B$2,P$6),'Örnek - Kayıt'!$B$6:$B$39,$A27,'Örnek - Kayıt'!$J$6:$J$39,"Giriş yok")&gt;0,"?",IF(COUNTIFS('Örnek - Kayıt'!$A$6:$A$39,DATE($B$3,$B$2,P$6),'Örnek - Kayıt'!$B$6:$B$39,$A27,'Örnek - Kayıt'!$H$6:$H$39,"&gt;-24")&gt;0,"Ç","")))</f>
        <v/>
      </c>
      <c r="Q27" s="22" t="str">
        <f>IF(OR(OR($A27="",AND($B$4&lt;&gt;"",$C27&lt;&gt;$B$4)),Q$6=""),"",IF(COUNTIFS('Örnek - Kayıt'!$A$6:$A$39,DATE($B$3,$B$2,Q$6),'Örnek - Kayıt'!$B$6:$B$39,$A27,'Örnek - Kayıt'!$J$6:$J$39,"Çıkış yok")+COUNTIFS('Örnek - Kayıt'!$A$6:$A$39,DATE($B$3,$B$2,Q$6),'Örnek - Kayıt'!$B$6:$B$39,$A27,'Örnek - Kayıt'!$J$6:$J$39,"Giriş yok")&gt;0,"?",IF(COUNTIFS('Örnek - Kayıt'!$A$6:$A$39,DATE($B$3,$B$2,Q$6),'Örnek - Kayıt'!$B$6:$B$39,$A27,'Örnek - Kayıt'!$H$6:$H$39,"&gt;-24")&gt;0,"Ç","")))</f>
        <v/>
      </c>
      <c r="R27" s="22" t="str">
        <f>IF(OR(OR($A27="",AND($B$4&lt;&gt;"",$C27&lt;&gt;$B$4)),R$6=""),"",IF(COUNTIFS('Örnek - Kayıt'!$A$6:$A$39,DATE($B$3,$B$2,R$6),'Örnek - Kayıt'!$B$6:$B$39,$A27,'Örnek - Kayıt'!$J$6:$J$39,"Çıkış yok")+COUNTIFS('Örnek - Kayıt'!$A$6:$A$39,DATE($B$3,$B$2,R$6),'Örnek - Kayıt'!$B$6:$B$39,$A27,'Örnek - Kayıt'!$J$6:$J$39,"Giriş yok")&gt;0,"?",IF(COUNTIFS('Örnek - Kayıt'!$A$6:$A$39,DATE($B$3,$B$2,R$6),'Örnek - Kayıt'!$B$6:$B$39,$A27,'Örnek - Kayıt'!$H$6:$H$39,"&gt;-24")&gt;0,"Ç","")))</f>
        <v/>
      </c>
      <c r="S27" s="22" t="str">
        <f>IF(OR(OR($A27="",AND($B$4&lt;&gt;"",$C27&lt;&gt;$B$4)),S$6=""),"",IF(COUNTIFS('Örnek - Kayıt'!$A$6:$A$39,DATE($B$3,$B$2,S$6),'Örnek - Kayıt'!$B$6:$B$39,$A27,'Örnek - Kayıt'!$J$6:$J$39,"Çıkış yok")+COUNTIFS('Örnek - Kayıt'!$A$6:$A$39,DATE($B$3,$B$2,S$6),'Örnek - Kayıt'!$B$6:$B$39,$A27,'Örnek - Kayıt'!$J$6:$J$39,"Giriş yok")&gt;0,"?",IF(COUNTIFS('Örnek - Kayıt'!$A$6:$A$39,DATE($B$3,$B$2,S$6),'Örnek - Kayıt'!$B$6:$B$39,$A27,'Örnek - Kayıt'!$H$6:$H$39,"&gt;-24")&gt;0,"Ç","")))</f>
        <v/>
      </c>
      <c r="T27" s="22" t="str">
        <f>IF(OR(OR($A27="",AND($B$4&lt;&gt;"",$C27&lt;&gt;$B$4)),T$6=""),"",IF(COUNTIFS('Örnek - Kayıt'!$A$6:$A$39,DATE($B$3,$B$2,T$6),'Örnek - Kayıt'!$B$6:$B$39,$A27,'Örnek - Kayıt'!$J$6:$J$39,"Çıkış yok")+COUNTIFS('Örnek - Kayıt'!$A$6:$A$39,DATE($B$3,$B$2,T$6),'Örnek - Kayıt'!$B$6:$B$39,$A27,'Örnek - Kayıt'!$J$6:$J$39,"Giriş yok")&gt;0,"?",IF(COUNTIFS('Örnek - Kayıt'!$A$6:$A$39,DATE($B$3,$B$2,T$6),'Örnek - Kayıt'!$B$6:$B$39,$A27,'Örnek - Kayıt'!$H$6:$H$39,"&gt;-24")&gt;0,"Ç","")))</f>
        <v/>
      </c>
      <c r="U27" s="22" t="str">
        <f>IF(OR(OR($A27="",AND($B$4&lt;&gt;"",$C27&lt;&gt;$B$4)),U$6=""),"",IF(COUNTIFS('Örnek - Kayıt'!$A$6:$A$39,DATE($B$3,$B$2,U$6),'Örnek - Kayıt'!$B$6:$B$39,$A27,'Örnek - Kayıt'!$J$6:$J$39,"Çıkış yok")+COUNTIFS('Örnek - Kayıt'!$A$6:$A$39,DATE($B$3,$B$2,U$6),'Örnek - Kayıt'!$B$6:$B$39,$A27,'Örnek - Kayıt'!$J$6:$J$39,"Giriş yok")&gt;0,"?",IF(COUNTIFS('Örnek - Kayıt'!$A$6:$A$39,DATE($B$3,$B$2,U$6),'Örnek - Kayıt'!$B$6:$B$39,$A27,'Örnek - Kayıt'!$H$6:$H$39,"&gt;-24")&gt;0,"Ç","")))</f>
        <v/>
      </c>
      <c r="V27" s="22" t="str">
        <f>IF(OR(OR($A27="",AND($B$4&lt;&gt;"",$C27&lt;&gt;$B$4)),V$6=""),"",IF(COUNTIFS('Örnek - Kayıt'!$A$6:$A$39,DATE($B$3,$B$2,V$6),'Örnek - Kayıt'!$B$6:$B$39,$A27,'Örnek - Kayıt'!$J$6:$J$39,"Çıkış yok")+COUNTIFS('Örnek - Kayıt'!$A$6:$A$39,DATE($B$3,$B$2,V$6),'Örnek - Kayıt'!$B$6:$B$39,$A27,'Örnek - Kayıt'!$J$6:$J$39,"Giriş yok")&gt;0,"?",IF(COUNTIFS('Örnek - Kayıt'!$A$6:$A$39,DATE($B$3,$B$2,V$6),'Örnek - Kayıt'!$B$6:$B$39,$A27,'Örnek - Kayıt'!$H$6:$H$39,"&gt;-24")&gt;0,"Ç","")))</f>
        <v/>
      </c>
      <c r="W27" s="22" t="str">
        <f>IF(OR(OR($A27="",AND($B$4&lt;&gt;"",$C27&lt;&gt;$B$4)),W$6=""),"",IF(COUNTIFS('Örnek - Kayıt'!$A$6:$A$39,DATE($B$3,$B$2,W$6),'Örnek - Kayıt'!$B$6:$B$39,$A27,'Örnek - Kayıt'!$J$6:$J$39,"Çıkış yok")+COUNTIFS('Örnek - Kayıt'!$A$6:$A$39,DATE($B$3,$B$2,W$6),'Örnek - Kayıt'!$B$6:$B$39,$A27,'Örnek - Kayıt'!$J$6:$J$39,"Giriş yok")&gt;0,"?",IF(COUNTIFS('Örnek - Kayıt'!$A$6:$A$39,DATE($B$3,$B$2,W$6),'Örnek - Kayıt'!$B$6:$B$39,$A27,'Örnek - Kayıt'!$H$6:$H$39,"&gt;-24")&gt;0,"Ç","")))</f>
        <v/>
      </c>
      <c r="X27" s="22" t="str">
        <f>IF(OR(OR($A27="",AND($B$4&lt;&gt;"",$C27&lt;&gt;$B$4)),X$6=""),"",IF(COUNTIFS('Örnek - Kayıt'!$A$6:$A$39,DATE($B$3,$B$2,X$6),'Örnek - Kayıt'!$B$6:$B$39,$A27,'Örnek - Kayıt'!$J$6:$J$39,"Çıkış yok")+COUNTIFS('Örnek - Kayıt'!$A$6:$A$39,DATE($B$3,$B$2,X$6),'Örnek - Kayıt'!$B$6:$B$39,$A27,'Örnek - Kayıt'!$J$6:$J$39,"Giriş yok")&gt;0,"?",IF(COUNTIFS('Örnek - Kayıt'!$A$6:$A$39,DATE($B$3,$B$2,X$6),'Örnek - Kayıt'!$B$6:$B$39,$A27,'Örnek - Kayıt'!$H$6:$H$39,"&gt;-24")&gt;0,"Ç","")))</f>
        <v/>
      </c>
      <c r="Y27" s="22" t="str">
        <f>IF(OR(OR($A27="",AND($B$4&lt;&gt;"",$C27&lt;&gt;$B$4)),Y$6=""),"",IF(COUNTIFS('Örnek - Kayıt'!$A$6:$A$39,DATE($B$3,$B$2,Y$6),'Örnek - Kayıt'!$B$6:$B$39,$A27,'Örnek - Kayıt'!$J$6:$J$39,"Çıkış yok")+COUNTIFS('Örnek - Kayıt'!$A$6:$A$39,DATE($B$3,$B$2,Y$6),'Örnek - Kayıt'!$B$6:$B$39,$A27,'Örnek - Kayıt'!$J$6:$J$39,"Giriş yok")&gt;0,"?",IF(COUNTIFS('Örnek - Kayıt'!$A$6:$A$39,DATE($B$3,$B$2,Y$6),'Örnek - Kayıt'!$B$6:$B$39,$A27,'Örnek - Kayıt'!$H$6:$H$39,"&gt;-24")&gt;0,"Ç","")))</f>
        <v/>
      </c>
      <c r="Z27" s="22" t="str">
        <f>IF(OR(OR($A27="",AND($B$4&lt;&gt;"",$C27&lt;&gt;$B$4)),Z$6=""),"",IF(COUNTIFS('Örnek - Kayıt'!$A$6:$A$39,DATE($B$3,$B$2,Z$6),'Örnek - Kayıt'!$B$6:$B$39,$A27,'Örnek - Kayıt'!$J$6:$J$39,"Çıkış yok")+COUNTIFS('Örnek - Kayıt'!$A$6:$A$39,DATE($B$3,$B$2,Z$6),'Örnek - Kayıt'!$B$6:$B$39,$A27,'Örnek - Kayıt'!$J$6:$J$39,"Giriş yok")&gt;0,"?",IF(COUNTIFS('Örnek - Kayıt'!$A$6:$A$39,DATE($B$3,$B$2,Z$6),'Örnek - Kayıt'!$B$6:$B$39,$A27,'Örnek - Kayıt'!$H$6:$H$39,"&gt;-24")&gt;0,"Ç","")))</f>
        <v/>
      </c>
      <c r="AA27" s="22" t="str">
        <f>IF(OR(OR($A27="",AND($B$4&lt;&gt;"",$C27&lt;&gt;$B$4)),AA$6=""),"",IF(COUNTIFS('Örnek - Kayıt'!$A$6:$A$39,DATE($B$3,$B$2,AA$6),'Örnek - Kayıt'!$B$6:$B$39,$A27,'Örnek - Kayıt'!$J$6:$J$39,"Çıkış yok")+COUNTIFS('Örnek - Kayıt'!$A$6:$A$39,DATE($B$3,$B$2,AA$6),'Örnek - Kayıt'!$B$6:$B$39,$A27,'Örnek - Kayıt'!$J$6:$J$39,"Giriş yok")&gt;0,"?",IF(COUNTIFS('Örnek - Kayıt'!$A$6:$A$39,DATE($B$3,$B$2,AA$6),'Örnek - Kayıt'!$B$6:$B$39,$A27,'Örnek - Kayıt'!$H$6:$H$39,"&gt;-24")&gt;0,"Ç","")))</f>
        <v/>
      </c>
      <c r="AB27" s="22" t="str">
        <f>IF(OR(OR($A27="",AND($B$4&lt;&gt;"",$C27&lt;&gt;$B$4)),AB$6=""),"",IF(COUNTIFS('Örnek - Kayıt'!$A$6:$A$39,DATE($B$3,$B$2,AB$6),'Örnek - Kayıt'!$B$6:$B$39,$A27,'Örnek - Kayıt'!$J$6:$J$39,"Çıkış yok")+COUNTIFS('Örnek - Kayıt'!$A$6:$A$39,DATE($B$3,$B$2,AB$6),'Örnek - Kayıt'!$B$6:$B$39,$A27,'Örnek - Kayıt'!$J$6:$J$39,"Giriş yok")&gt;0,"?",IF(COUNTIFS('Örnek - Kayıt'!$A$6:$A$39,DATE($B$3,$B$2,AB$6),'Örnek - Kayıt'!$B$6:$B$39,$A27,'Örnek - Kayıt'!$H$6:$H$39,"&gt;-24")&gt;0,"Ç","")))</f>
        <v/>
      </c>
      <c r="AC27" s="22" t="str">
        <f>IF(OR(OR($A27="",AND($B$4&lt;&gt;"",$C27&lt;&gt;$B$4)),AC$6=""),"",IF(COUNTIFS('Örnek - Kayıt'!$A$6:$A$39,DATE($B$3,$B$2,AC$6),'Örnek - Kayıt'!$B$6:$B$39,$A27,'Örnek - Kayıt'!$J$6:$J$39,"Çıkış yok")+COUNTIFS('Örnek - Kayıt'!$A$6:$A$39,DATE($B$3,$B$2,AC$6),'Örnek - Kayıt'!$B$6:$B$39,$A27,'Örnek - Kayıt'!$J$6:$J$39,"Giriş yok")&gt;0,"?",IF(COUNTIFS('Örnek - Kayıt'!$A$6:$A$39,DATE($B$3,$B$2,AC$6),'Örnek - Kayıt'!$B$6:$B$39,$A27,'Örnek - Kayıt'!$H$6:$H$39,"&gt;-24")&gt;0,"Ç","")))</f>
        <v/>
      </c>
      <c r="AD27" s="22" t="str">
        <f>IF(OR(OR($A27="",AND($B$4&lt;&gt;"",$C27&lt;&gt;$B$4)),AD$6=""),"",IF(COUNTIFS('Örnek - Kayıt'!$A$6:$A$39,DATE($B$3,$B$2,AD$6),'Örnek - Kayıt'!$B$6:$B$39,$A27,'Örnek - Kayıt'!$J$6:$J$39,"Çıkış yok")+COUNTIFS('Örnek - Kayıt'!$A$6:$A$39,DATE($B$3,$B$2,AD$6),'Örnek - Kayıt'!$B$6:$B$39,$A27,'Örnek - Kayıt'!$J$6:$J$39,"Giriş yok")&gt;0,"?",IF(COUNTIFS('Örnek - Kayıt'!$A$6:$A$39,DATE($B$3,$B$2,AD$6),'Örnek - Kayıt'!$B$6:$B$39,$A27,'Örnek - Kayıt'!$H$6:$H$39,"&gt;-24")&gt;0,"Ç","")))</f>
        <v/>
      </c>
      <c r="AE27" s="22" t="str">
        <f>IF(OR(OR($A27="",AND($B$4&lt;&gt;"",$C27&lt;&gt;$B$4)),AE$6=""),"",IF(COUNTIFS('Örnek - Kayıt'!$A$6:$A$39,DATE($B$3,$B$2,AE$6),'Örnek - Kayıt'!$B$6:$B$39,$A27,'Örnek - Kayıt'!$J$6:$J$39,"Çıkış yok")+COUNTIFS('Örnek - Kayıt'!$A$6:$A$39,DATE($B$3,$B$2,AE$6),'Örnek - Kayıt'!$B$6:$B$39,$A27,'Örnek - Kayıt'!$J$6:$J$39,"Giriş yok")&gt;0,"?",IF(COUNTIFS('Örnek - Kayıt'!$A$6:$A$39,DATE($B$3,$B$2,AE$6),'Örnek - Kayıt'!$B$6:$B$39,$A27,'Örnek - Kayıt'!$H$6:$H$39,"&gt;-24")&gt;0,"Ç","")))</f>
        <v/>
      </c>
      <c r="AF27" s="22" t="str">
        <f>IF(OR(OR($A27="",AND($B$4&lt;&gt;"",$C27&lt;&gt;$B$4)),AF$6=""),"",IF(COUNTIFS('Örnek - Kayıt'!$A$6:$A$39,DATE($B$3,$B$2,AF$6),'Örnek - Kayıt'!$B$6:$B$39,$A27,'Örnek - Kayıt'!$J$6:$J$39,"Çıkış yok")+COUNTIFS('Örnek - Kayıt'!$A$6:$A$39,DATE($B$3,$B$2,AF$6),'Örnek - Kayıt'!$B$6:$B$39,$A27,'Örnek - Kayıt'!$J$6:$J$39,"Giriş yok")&gt;0,"?",IF(COUNTIFS('Örnek - Kayıt'!$A$6:$A$39,DATE($B$3,$B$2,AF$6),'Örnek - Kayıt'!$B$6:$B$39,$A27,'Örnek - Kayıt'!$H$6:$H$39,"&gt;-24")&gt;0,"Ç","")))</f>
        <v/>
      </c>
      <c r="AG27" s="22" t="str">
        <f>IF(OR(OR($A27="",AND($B$4&lt;&gt;"",$C27&lt;&gt;$B$4)),AG$6=""),"",IF(COUNTIFS('Örnek - Kayıt'!$A$6:$A$39,DATE($B$3,$B$2,AG$6),'Örnek - Kayıt'!$B$6:$B$39,$A27,'Örnek - Kayıt'!$J$6:$J$39,"Çıkış yok")+COUNTIFS('Örnek - Kayıt'!$A$6:$A$39,DATE($B$3,$B$2,AG$6),'Örnek - Kayıt'!$B$6:$B$39,$A27,'Örnek - Kayıt'!$J$6:$J$39,"Giriş yok")&gt;0,"?",IF(COUNTIFS('Örnek - Kayıt'!$A$6:$A$39,DATE($B$3,$B$2,AG$6),'Örnek - Kayıt'!$B$6:$B$39,$A27,'Örnek - Kayıt'!$H$6:$H$39,"&gt;-24")&gt;0,"Ç","")))</f>
        <v/>
      </c>
      <c r="AH27" s="22" t="str">
        <f>IF(OR(OR($A27="",AND($B$4&lt;&gt;"",$C27&lt;&gt;$B$4)),AH$6=""),"",IF(COUNTIFS('Örnek - Kayıt'!$A$6:$A$39,DATE($B$3,$B$2,AH$6),'Örnek - Kayıt'!$B$6:$B$39,$A27,'Örnek - Kayıt'!$J$6:$J$39,"Çıkış yok")+COUNTIFS('Örnek - Kayıt'!$A$6:$A$39,DATE($B$3,$B$2,AH$6),'Örnek - Kayıt'!$B$6:$B$39,$A27,'Örnek - Kayıt'!$J$6:$J$39,"Giriş yok")&gt;0,"?",IF(COUNTIFS('Örnek - Kayıt'!$A$6:$A$39,DATE($B$3,$B$2,AH$6),'Örnek - Kayıt'!$B$6:$B$39,$A27,'Örnek - Kayıt'!$H$6:$H$39,"&gt;-24")&gt;0,"Ç","")))</f>
        <v/>
      </c>
      <c r="AI27" s="22" t="str">
        <f>IF(OR(OR($A27="",AND($B$4&lt;&gt;"",$C27&lt;&gt;$B$4)),AI$6=""),"",IF(COUNTIFS('Örnek - Kayıt'!$A$6:$A$39,DATE($B$3,$B$2,AI$6),'Örnek - Kayıt'!$B$6:$B$39,$A27,'Örnek - Kayıt'!$J$6:$J$39,"Çıkış yok")+COUNTIFS('Örnek - Kayıt'!$A$6:$A$39,DATE($B$3,$B$2,AI$6),'Örnek - Kayıt'!$B$6:$B$39,$A27,'Örnek - Kayıt'!$J$6:$J$39,"Giriş yok")&gt;0,"?",IF(COUNTIFS('Örnek - Kayıt'!$A$6:$A$39,DATE($B$3,$B$2,AI$6),'Örnek - Kayıt'!$B$6:$B$39,$A27,'Örnek - Kayıt'!$H$6:$H$39,"&gt;-24")&gt;0,"Ç","")))</f>
        <v/>
      </c>
      <c r="AJ27" s="22" t="str">
        <f>IF(OR(OR($A27="",AND($B$4&lt;&gt;"",$C27&lt;&gt;$B$4)),AJ$6=""),"",IF(COUNTIFS('Örnek - Kayıt'!$A$6:$A$39,DATE($B$3,$B$2,AJ$6),'Örnek - Kayıt'!$B$6:$B$39,$A27,'Örnek - Kayıt'!$J$6:$J$39,"Çıkış yok")+COUNTIFS('Örnek - Kayıt'!$A$6:$A$39,DATE($B$3,$B$2,AJ$6),'Örnek - Kayıt'!$B$6:$B$39,$A27,'Örnek - Kayıt'!$J$6:$J$39,"Giriş yok")&gt;0,"?",IF(COUNTIFS('Örnek - Kayıt'!$A$6:$A$39,DATE($B$3,$B$2,AJ$6),'Örnek - Kayıt'!$B$6:$B$39,$A27,'Örnek - Kayıt'!$H$6:$H$39,"&gt;-24")&gt;0,"Ç","")))</f>
        <v/>
      </c>
      <c r="AK27" s="22" t="str">
        <f>IF(OR(OR($A27="",AND($B$4&lt;&gt;"",$C27&lt;&gt;$B$4)),AK$6=""),"",IF(COUNTIFS('Örnek - Kayıt'!$A$6:$A$39,DATE($B$3,$B$2,AK$6),'Örnek - Kayıt'!$B$6:$B$39,$A27,'Örnek - Kayıt'!$J$6:$J$39,"Çıkış yok")+COUNTIFS('Örnek - Kayıt'!$A$6:$A$39,DATE($B$3,$B$2,AK$6),'Örnek - Kayıt'!$B$6:$B$39,$A27,'Örnek - Kayıt'!$J$6:$J$39,"Giriş yok")&gt;0,"?",IF(COUNTIFS('Örnek - Kayıt'!$A$6:$A$39,DATE($B$3,$B$2,AK$6),'Örnek - Kayıt'!$B$6:$B$39,$A27,'Örnek - Kayıt'!$H$6:$H$39,"&gt;-24")&gt;0,"Ç","")))</f>
        <v/>
      </c>
      <c r="AL27" s="22" t="str">
        <f>IF(OR(OR($A27="",AND($B$4&lt;&gt;"",$C27&lt;&gt;$B$4)),AL$6=""),"",IF(COUNTIFS('Örnek - Kayıt'!$A$6:$A$39,DATE($B$3,$B$2,AL$6),'Örnek - Kayıt'!$B$6:$B$39,$A27,'Örnek - Kayıt'!$J$6:$J$39,"Çıkış yok")+COUNTIFS('Örnek - Kayıt'!$A$6:$A$39,DATE($B$3,$B$2,AL$6),'Örnek - Kayıt'!$B$6:$B$39,$A27,'Örnek - Kayıt'!$J$6:$J$39,"Giriş yok")&gt;0,"?",IF(COUNTIFS('Örnek - Kayıt'!$A$6:$A$39,DATE($B$3,$B$2,AL$6),'Örnek - Kayıt'!$B$6:$B$39,$A27,'Örnek - Kayıt'!$H$6:$H$39,"&gt;-24")&gt;0,"Ç","")))</f>
        <v/>
      </c>
      <c r="AM27" s="22" t="str">
        <f>IF(OR(OR($A27="",AND($B$4&lt;&gt;"",$C27&lt;&gt;$B$4)),AM$6=""),"",IF(COUNTIFS('Örnek - Kayıt'!$A$6:$A$39,DATE($B$3,$B$2,AM$6),'Örnek - Kayıt'!$B$6:$B$39,$A27,'Örnek - Kayıt'!$J$6:$J$39,"Çıkış yok")+COUNTIFS('Örnek - Kayıt'!$A$6:$A$39,DATE($B$3,$B$2,AM$6),'Örnek - Kayıt'!$B$6:$B$39,$A27,'Örnek - Kayıt'!$J$6:$J$39,"Giriş yok")&gt;0,"?",IF(COUNTIFS('Örnek - Kayıt'!$A$6:$A$39,DATE($B$3,$B$2,AM$6),'Örnek - Kayıt'!$B$6:$B$39,$A27,'Örnek - Kayıt'!$H$6:$H$39,"&gt;-24")&gt;0,"Ç","")))</f>
        <v/>
      </c>
      <c r="AN27" s="22" t="str">
        <f>IF(OR(OR($A27="",AND($B$4&lt;&gt;"",$C27&lt;&gt;$B$4)),AN$6=""),"",IF(COUNTIFS('Örnek - Kayıt'!$A$6:$A$39,DATE($B$3,$B$2,AN$6),'Örnek - Kayıt'!$B$6:$B$39,$A27,'Örnek - Kayıt'!$J$6:$J$39,"Çıkış yok")+COUNTIFS('Örnek - Kayıt'!$A$6:$A$39,DATE($B$3,$B$2,AN$6),'Örnek - Kayıt'!$B$6:$B$39,$A27,'Örnek - Kayıt'!$J$6:$J$39,"Giriş yok")&gt;0,"?",IF(COUNTIFS('Örnek - Kayıt'!$A$6:$A$39,DATE($B$3,$B$2,AN$6),'Örnek - Kayıt'!$B$6:$B$39,$A27,'Örnek - Kayıt'!$H$6:$H$39,"&gt;-24")&gt;0,"Ç","")))</f>
        <v/>
      </c>
      <c r="AO27" s="22" t="str">
        <f>IF(OR(OR($A27="",AND($B$4&lt;&gt;"",$C27&lt;&gt;$B$4)),AO$6=""),"",IF(COUNTIFS('Örnek - Kayıt'!$A$6:$A$39,DATE($B$3,$B$2,AO$6),'Örnek - Kayıt'!$B$6:$B$39,$A27,'Örnek - Kayıt'!$J$6:$J$39,"Çıkış yok")+COUNTIFS('Örnek - Kayıt'!$A$6:$A$39,DATE($B$3,$B$2,AO$6),'Örnek - Kayıt'!$B$6:$B$39,$A27,'Örnek - Kayıt'!$J$6:$J$39,"Giriş yok")&gt;0,"?",IF(COUNTIFS('Örnek - Kayıt'!$A$6:$A$39,DATE($B$3,$B$2,AO$6),'Örnek - Kayıt'!$B$6:$B$39,$A27,'Örnek - Kayıt'!$H$6:$H$39,"&gt;-24")&gt;0,"Ç","")))</f>
        <v/>
      </c>
      <c r="AP27" s="22" t="str">
        <f>IF(OR(OR($A27="",AND($B$4&lt;&gt;"",$C27&lt;&gt;$B$4)),AP$6=""),"",IF(COUNTIFS('Örnek - Kayıt'!$A$6:$A$39,DATE($B$3,$B$2,AP$6),'Örnek - Kayıt'!$B$6:$B$39,$A27,'Örnek - Kayıt'!$J$6:$J$39,"Çıkış yok")+COUNTIFS('Örnek - Kayıt'!$A$6:$A$39,DATE($B$3,$B$2,AP$6),'Örnek - Kayıt'!$B$6:$B$39,$A27,'Örnek - Kayıt'!$J$6:$J$39,"Giriş yok")&gt;0,"?",IF(COUNTIFS('Örnek - Kayıt'!$A$6:$A$39,DATE($B$3,$B$2,AP$6),'Örnek - Kayıt'!$B$6:$B$39,$A27,'Örnek - Kayıt'!$H$6:$H$39,"&gt;-24")&gt;0,"Ç","")))</f>
        <v/>
      </c>
    </row>
    <row r="28" spans="1:42" ht="18" customHeight="1" x14ac:dyDescent="0.2">
      <c r="A28" s="28"/>
      <c r="B28" s="12"/>
      <c r="C28" s="12"/>
      <c r="D28" s="29" t="str">
        <f t="shared" si="1"/>
        <v/>
      </c>
      <c r="E28" s="30" t="str">
        <f>IF(OR($A28="",AND($B$4&lt;&gt;"",$C28&lt;&gt;$B$4)),"",SUMIFS('Örnek - Kayıt'!$H$6:$H$39,'Örnek - Kayıt'!$A$6:$A$39,"&gt;="&amp;DATE($B$3,$B$2,1),'Örnek - Kayıt'!$A$6:$A$39,"&lt;"&amp;DATE($B$3,$B$2+1,1),'Örnek - Kayıt'!$B$6:$B$39,$A28))</f>
        <v/>
      </c>
      <c r="F28" s="31" t="str">
        <f t="shared" si="2"/>
        <v/>
      </c>
      <c r="G28" s="22" t="str">
        <f>IF(OR($A28="",AND($B$4&lt;&gt;"",$C28&lt;&gt;$B$4)),"",COUNTIFS('Örnek - Kayıt'!$A$6:$A$39,"&gt;="&amp;DATE($B$3,$B$2,1),'Örnek - Kayıt'!$A$6:$A$39,"&lt;"&amp;DATE($B$3,$B$2+1,1),'Örnek - Kayıt'!$B$6:$B$39,$A28,'Örnek - Kayıt'!$I$6:$I$39,"&gt;0"))</f>
        <v/>
      </c>
      <c r="H28" s="22" t="str">
        <f>IF(OR($A28="",AND($B$4&lt;&gt;"",$C28&lt;&gt;$B$4)),"",SUMIFS('Örnek - Kayıt'!$I$6:$I$39,'Örnek - Kayıt'!$A$6:$A$39,"&gt;="&amp;DATE($B$3,$B$2,1),'Örnek - Kayıt'!$A$6:$A$39,"&lt;"&amp;DATE($B$3,$B$2+1,1),'Örnek - Kayıt'!$B$6:$B$39,$A28))</f>
        <v/>
      </c>
      <c r="I28" s="22" t="str">
        <f t="shared" si="3"/>
        <v/>
      </c>
      <c r="J28" s="22" t="str">
        <f>IF(OR($A28="",AND($B$4&lt;&gt;"",$C28&lt;&gt;$B$4)),"",COUNTIFS('Örnek - Kayıt'!$A$6:$A$39,"&gt;="&amp;DATE($B$3,$B$2,1),'Örnek - Kayıt'!$A$6:$A$39,"&lt;"&amp;DATE($B$3,$B$2+1,1),'Örnek - Kayıt'!$B$6:$B$39,$A28,'Örnek - Kayıt'!$H$6:$H$39,"&gt;"&amp;$H$3))</f>
        <v/>
      </c>
      <c r="L28" s="22" t="str">
        <f>IF(OR(OR($A28="",AND($B$4&lt;&gt;"",$C28&lt;&gt;$B$4)),L$6=""),"",IF(COUNTIFS('Örnek - Kayıt'!$A$6:$A$39,DATE($B$3,$B$2,L$6),'Örnek - Kayıt'!$B$6:$B$39,$A28,'Örnek - Kayıt'!$J$6:$J$39,"Çıkış yok")+COUNTIFS('Örnek - Kayıt'!$A$6:$A$39,DATE($B$3,$B$2,L$6),'Örnek - Kayıt'!$B$6:$B$39,$A28,'Örnek - Kayıt'!$J$6:$J$39,"Giriş yok")&gt;0,"?",IF(COUNTIFS('Örnek - Kayıt'!$A$6:$A$39,DATE($B$3,$B$2,L$6),'Örnek - Kayıt'!$B$6:$B$39,$A28,'Örnek - Kayıt'!$H$6:$H$39,"&gt;-24")&gt;0,"Ç","")))</f>
        <v/>
      </c>
      <c r="M28" s="22" t="str">
        <f>IF(OR(OR($A28="",AND($B$4&lt;&gt;"",$C28&lt;&gt;$B$4)),M$6=""),"",IF(COUNTIFS('Örnek - Kayıt'!$A$6:$A$39,DATE($B$3,$B$2,M$6),'Örnek - Kayıt'!$B$6:$B$39,$A28,'Örnek - Kayıt'!$J$6:$J$39,"Çıkış yok")+COUNTIFS('Örnek - Kayıt'!$A$6:$A$39,DATE($B$3,$B$2,M$6),'Örnek - Kayıt'!$B$6:$B$39,$A28,'Örnek - Kayıt'!$J$6:$J$39,"Giriş yok")&gt;0,"?",IF(COUNTIFS('Örnek - Kayıt'!$A$6:$A$39,DATE($B$3,$B$2,M$6),'Örnek - Kayıt'!$B$6:$B$39,$A28,'Örnek - Kayıt'!$H$6:$H$39,"&gt;-24")&gt;0,"Ç","")))</f>
        <v/>
      </c>
      <c r="N28" s="22" t="str">
        <f>IF(OR(OR($A28="",AND($B$4&lt;&gt;"",$C28&lt;&gt;$B$4)),N$6=""),"",IF(COUNTIFS('Örnek - Kayıt'!$A$6:$A$39,DATE($B$3,$B$2,N$6),'Örnek - Kayıt'!$B$6:$B$39,$A28,'Örnek - Kayıt'!$J$6:$J$39,"Çıkış yok")+COUNTIFS('Örnek - Kayıt'!$A$6:$A$39,DATE($B$3,$B$2,N$6),'Örnek - Kayıt'!$B$6:$B$39,$A28,'Örnek - Kayıt'!$J$6:$J$39,"Giriş yok")&gt;0,"?",IF(COUNTIFS('Örnek - Kayıt'!$A$6:$A$39,DATE($B$3,$B$2,N$6),'Örnek - Kayıt'!$B$6:$B$39,$A28,'Örnek - Kayıt'!$H$6:$H$39,"&gt;-24")&gt;0,"Ç","")))</f>
        <v/>
      </c>
      <c r="O28" s="22" t="str">
        <f>IF(OR(OR($A28="",AND($B$4&lt;&gt;"",$C28&lt;&gt;$B$4)),O$6=""),"",IF(COUNTIFS('Örnek - Kayıt'!$A$6:$A$39,DATE($B$3,$B$2,O$6),'Örnek - Kayıt'!$B$6:$B$39,$A28,'Örnek - Kayıt'!$J$6:$J$39,"Çıkış yok")+COUNTIFS('Örnek - Kayıt'!$A$6:$A$39,DATE($B$3,$B$2,O$6),'Örnek - Kayıt'!$B$6:$B$39,$A28,'Örnek - Kayıt'!$J$6:$J$39,"Giriş yok")&gt;0,"?",IF(COUNTIFS('Örnek - Kayıt'!$A$6:$A$39,DATE($B$3,$B$2,O$6),'Örnek - Kayıt'!$B$6:$B$39,$A28,'Örnek - Kayıt'!$H$6:$H$39,"&gt;-24")&gt;0,"Ç","")))</f>
        <v/>
      </c>
      <c r="P28" s="22" t="str">
        <f>IF(OR(OR($A28="",AND($B$4&lt;&gt;"",$C28&lt;&gt;$B$4)),P$6=""),"",IF(COUNTIFS('Örnek - Kayıt'!$A$6:$A$39,DATE($B$3,$B$2,P$6),'Örnek - Kayıt'!$B$6:$B$39,$A28,'Örnek - Kayıt'!$J$6:$J$39,"Çıkış yok")+COUNTIFS('Örnek - Kayıt'!$A$6:$A$39,DATE($B$3,$B$2,P$6),'Örnek - Kayıt'!$B$6:$B$39,$A28,'Örnek - Kayıt'!$J$6:$J$39,"Giriş yok")&gt;0,"?",IF(COUNTIFS('Örnek - Kayıt'!$A$6:$A$39,DATE($B$3,$B$2,P$6),'Örnek - Kayıt'!$B$6:$B$39,$A28,'Örnek - Kayıt'!$H$6:$H$39,"&gt;-24")&gt;0,"Ç","")))</f>
        <v/>
      </c>
      <c r="Q28" s="22" t="str">
        <f>IF(OR(OR($A28="",AND($B$4&lt;&gt;"",$C28&lt;&gt;$B$4)),Q$6=""),"",IF(COUNTIFS('Örnek - Kayıt'!$A$6:$A$39,DATE($B$3,$B$2,Q$6),'Örnek - Kayıt'!$B$6:$B$39,$A28,'Örnek - Kayıt'!$J$6:$J$39,"Çıkış yok")+COUNTIFS('Örnek - Kayıt'!$A$6:$A$39,DATE($B$3,$B$2,Q$6),'Örnek - Kayıt'!$B$6:$B$39,$A28,'Örnek - Kayıt'!$J$6:$J$39,"Giriş yok")&gt;0,"?",IF(COUNTIFS('Örnek - Kayıt'!$A$6:$A$39,DATE($B$3,$B$2,Q$6),'Örnek - Kayıt'!$B$6:$B$39,$A28,'Örnek - Kayıt'!$H$6:$H$39,"&gt;-24")&gt;0,"Ç","")))</f>
        <v/>
      </c>
      <c r="R28" s="22" t="str">
        <f>IF(OR(OR($A28="",AND($B$4&lt;&gt;"",$C28&lt;&gt;$B$4)),R$6=""),"",IF(COUNTIFS('Örnek - Kayıt'!$A$6:$A$39,DATE($B$3,$B$2,R$6),'Örnek - Kayıt'!$B$6:$B$39,$A28,'Örnek - Kayıt'!$J$6:$J$39,"Çıkış yok")+COUNTIFS('Örnek - Kayıt'!$A$6:$A$39,DATE($B$3,$B$2,R$6),'Örnek - Kayıt'!$B$6:$B$39,$A28,'Örnek - Kayıt'!$J$6:$J$39,"Giriş yok")&gt;0,"?",IF(COUNTIFS('Örnek - Kayıt'!$A$6:$A$39,DATE($B$3,$B$2,R$6),'Örnek - Kayıt'!$B$6:$B$39,$A28,'Örnek - Kayıt'!$H$6:$H$39,"&gt;-24")&gt;0,"Ç","")))</f>
        <v/>
      </c>
      <c r="S28" s="22" t="str">
        <f>IF(OR(OR($A28="",AND($B$4&lt;&gt;"",$C28&lt;&gt;$B$4)),S$6=""),"",IF(COUNTIFS('Örnek - Kayıt'!$A$6:$A$39,DATE($B$3,$B$2,S$6),'Örnek - Kayıt'!$B$6:$B$39,$A28,'Örnek - Kayıt'!$J$6:$J$39,"Çıkış yok")+COUNTIFS('Örnek - Kayıt'!$A$6:$A$39,DATE($B$3,$B$2,S$6),'Örnek - Kayıt'!$B$6:$B$39,$A28,'Örnek - Kayıt'!$J$6:$J$39,"Giriş yok")&gt;0,"?",IF(COUNTIFS('Örnek - Kayıt'!$A$6:$A$39,DATE($B$3,$B$2,S$6),'Örnek - Kayıt'!$B$6:$B$39,$A28,'Örnek - Kayıt'!$H$6:$H$39,"&gt;-24")&gt;0,"Ç","")))</f>
        <v/>
      </c>
      <c r="T28" s="22" t="str">
        <f>IF(OR(OR($A28="",AND($B$4&lt;&gt;"",$C28&lt;&gt;$B$4)),T$6=""),"",IF(COUNTIFS('Örnek - Kayıt'!$A$6:$A$39,DATE($B$3,$B$2,T$6),'Örnek - Kayıt'!$B$6:$B$39,$A28,'Örnek - Kayıt'!$J$6:$J$39,"Çıkış yok")+COUNTIFS('Örnek - Kayıt'!$A$6:$A$39,DATE($B$3,$B$2,T$6),'Örnek - Kayıt'!$B$6:$B$39,$A28,'Örnek - Kayıt'!$J$6:$J$39,"Giriş yok")&gt;0,"?",IF(COUNTIFS('Örnek - Kayıt'!$A$6:$A$39,DATE($B$3,$B$2,T$6),'Örnek - Kayıt'!$B$6:$B$39,$A28,'Örnek - Kayıt'!$H$6:$H$39,"&gt;-24")&gt;0,"Ç","")))</f>
        <v/>
      </c>
      <c r="U28" s="22" t="str">
        <f>IF(OR(OR($A28="",AND($B$4&lt;&gt;"",$C28&lt;&gt;$B$4)),U$6=""),"",IF(COUNTIFS('Örnek - Kayıt'!$A$6:$A$39,DATE($B$3,$B$2,U$6),'Örnek - Kayıt'!$B$6:$B$39,$A28,'Örnek - Kayıt'!$J$6:$J$39,"Çıkış yok")+COUNTIFS('Örnek - Kayıt'!$A$6:$A$39,DATE($B$3,$B$2,U$6),'Örnek - Kayıt'!$B$6:$B$39,$A28,'Örnek - Kayıt'!$J$6:$J$39,"Giriş yok")&gt;0,"?",IF(COUNTIFS('Örnek - Kayıt'!$A$6:$A$39,DATE($B$3,$B$2,U$6),'Örnek - Kayıt'!$B$6:$B$39,$A28,'Örnek - Kayıt'!$H$6:$H$39,"&gt;-24")&gt;0,"Ç","")))</f>
        <v/>
      </c>
      <c r="V28" s="22" t="str">
        <f>IF(OR(OR($A28="",AND($B$4&lt;&gt;"",$C28&lt;&gt;$B$4)),V$6=""),"",IF(COUNTIFS('Örnek - Kayıt'!$A$6:$A$39,DATE($B$3,$B$2,V$6),'Örnek - Kayıt'!$B$6:$B$39,$A28,'Örnek - Kayıt'!$J$6:$J$39,"Çıkış yok")+COUNTIFS('Örnek - Kayıt'!$A$6:$A$39,DATE($B$3,$B$2,V$6),'Örnek - Kayıt'!$B$6:$B$39,$A28,'Örnek - Kayıt'!$J$6:$J$39,"Giriş yok")&gt;0,"?",IF(COUNTIFS('Örnek - Kayıt'!$A$6:$A$39,DATE($B$3,$B$2,V$6),'Örnek - Kayıt'!$B$6:$B$39,$A28,'Örnek - Kayıt'!$H$6:$H$39,"&gt;-24")&gt;0,"Ç","")))</f>
        <v/>
      </c>
      <c r="W28" s="22" t="str">
        <f>IF(OR(OR($A28="",AND($B$4&lt;&gt;"",$C28&lt;&gt;$B$4)),W$6=""),"",IF(COUNTIFS('Örnek - Kayıt'!$A$6:$A$39,DATE($B$3,$B$2,W$6),'Örnek - Kayıt'!$B$6:$B$39,$A28,'Örnek - Kayıt'!$J$6:$J$39,"Çıkış yok")+COUNTIFS('Örnek - Kayıt'!$A$6:$A$39,DATE($B$3,$B$2,W$6),'Örnek - Kayıt'!$B$6:$B$39,$A28,'Örnek - Kayıt'!$J$6:$J$39,"Giriş yok")&gt;0,"?",IF(COUNTIFS('Örnek - Kayıt'!$A$6:$A$39,DATE($B$3,$B$2,W$6),'Örnek - Kayıt'!$B$6:$B$39,$A28,'Örnek - Kayıt'!$H$6:$H$39,"&gt;-24")&gt;0,"Ç","")))</f>
        <v/>
      </c>
      <c r="X28" s="22" t="str">
        <f>IF(OR(OR($A28="",AND($B$4&lt;&gt;"",$C28&lt;&gt;$B$4)),X$6=""),"",IF(COUNTIFS('Örnek - Kayıt'!$A$6:$A$39,DATE($B$3,$B$2,X$6),'Örnek - Kayıt'!$B$6:$B$39,$A28,'Örnek - Kayıt'!$J$6:$J$39,"Çıkış yok")+COUNTIFS('Örnek - Kayıt'!$A$6:$A$39,DATE($B$3,$B$2,X$6),'Örnek - Kayıt'!$B$6:$B$39,$A28,'Örnek - Kayıt'!$J$6:$J$39,"Giriş yok")&gt;0,"?",IF(COUNTIFS('Örnek - Kayıt'!$A$6:$A$39,DATE($B$3,$B$2,X$6),'Örnek - Kayıt'!$B$6:$B$39,$A28,'Örnek - Kayıt'!$H$6:$H$39,"&gt;-24")&gt;0,"Ç","")))</f>
        <v/>
      </c>
      <c r="Y28" s="22" t="str">
        <f>IF(OR(OR($A28="",AND($B$4&lt;&gt;"",$C28&lt;&gt;$B$4)),Y$6=""),"",IF(COUNTIFS('Örnek - Kayıt'!$A$6:$A$39,DATE($B$3,$B$2,Y$6),'Örnek - Kayıt'!$B$6:$B$39,$A28,'Örnek - Kayıt'!$J$6:$J$39,"Çıkış yok")+COUNTIFS('Örnek - Kayıt'!$A$6:$A$39,DATE($B$3,$B$2,Y$6),'Örnek - Kayıt'!$B$6:$B$39,$A28,'Örnek - Kayıt'!$J$6:$J$39,"Giriş yok")&gt;0,"?",IF(COUNTIFS('Örnek - Kayıt'!$A$6:$A$39,DATE($B$3,$B$2,Y$6),'Örnek - Kayıt'!$B$6:$B$39,$A28,'Örnek - Kayıt'!$H$6:$H$39,"&gt;-24")&gt;0,"Ç","")))</f>
        <v/>
      </c>
      <c r="Z28" s="22" t="str">
        <f>IF(OR(OR($A28="",AND($B$4&lt;&gt;"",$C28&lt;&gt;$B$4)),Z$6=""),"",IF(COUNTIFS('Örnek - Kayıt'!$A$6:$A$39,DATE($B$3,$B$2,Z$6),'Örnek - Kayıt'!$B$6:$B$39,$A28,'Örnek - Kayıt'!$J$6:$J$39,"Çıkış yok")+COUNTIFS('Örnek - Kayıt'!$A$6:$A$39,DATE($B$3,$B$2,Z$6),'Örnek - Kayıt'!$B$6:$B$39,$A28,'Örnek - Kayıt'!$J$6:$J$39,"Giriş yok")&gt;0,"?",IF(COUNTIFS('Örnek - Kayıt'!$A$6:$A$39,DATE($B$3,$B$2,Z$6),'Örnek - Kayıt'!$B$6:$B$39,$A28,'Örnek - Kayıt'!$H$6:$H$39,"&gt;-24")&gt;0,"Ç","")))</f>
        <v/>
      </c>
      <c r="AA28" s="22" t="str">
        <f>IF(OR(OR($A28="",AND($B$4&lt;&gt;"",$C28&lt;&gt;$B$4)),AA$6=""),"",IF(COUNTIFS('Örnek - Kayıt'!$A$6:$A$39,DATE($B$3,$B$2,AA$6),'Örnek - Kayıt'!$B$6:$B$39,$A28,'Örnek - Kayıt'!$J$6:$J$39,"Çıkış yok")+COUNTIFS('Örnek - Kayıt'!$A$6:$A$39,DATE($B$3,$B$2,AA$6),'Örnek - Kayıt'!$B$6:$B$39,$A28,'Örnek - Kayıt'!$J$6:$J$39,"Giriş yok")&gt;0,"?",IF(COUNTIFS('Örnek - Kayıt'!$A$6:$A$39,DATE($B$3,$B$2,AA$6),'Örnek - Kayıt'!$B$6:$B$39,$A28,'Örnek - Kayıt'!$H$6:$H$39,"&gt;-24")&gt;0,"Ç","")))</f>
        <v/>
      </c>
      <c r="AB28" s="22" t="str">
        <f>IF(OR(OR($A28="",AND($B$4&lt;&gt;"",$C28&lt;&gt;$B$4)),AB$6=""),"",IF(COUNTIFS('Örnek - Kayıt'!$A$6:$A$39,DATE($B$3,$B$2,AB$6),'Örnek - Kayıt'!$B$6:$B$39,$A28,'Örnek - Kayıt'!$J$6:$J$39,"Çıkış yok")+COUNTIFS('Örnek - Kayıt'!$A$6:$A$39,DATE($B$3,$B$2,AB$6),'Örnek - Kayıt'!$B$6:$B$39,$A28,'Örnek - Kayıt'!$J$6:$J$39,"Giriş yok")&gt;0,"?",IF(COUNTIFS('Örnek - Kayıt'!$A$6:$A$39,DATE($B$3,$B$2,AB$6),'Örnek - Kayıt'!$B$6:$B$39,$A28,'Örnek - Kayıt'!$H$6:$H$39,"&gt;-24")&gt;0,"Ç","")))</f>
        <v/>
      </c>
      <c r="AC28" s="22" t="str">
        <f>IF(OR(OR($A28="",AND($B$4&lt;&gt;"",$C28&lt;&gt;$B$4)),AC$6=""),"",IF(COUNTIFS('Örnek - Kayıt'!$A$6:$A$39,DATE($B$3,$B$2,AC$6),'Örnek - Kayıt'!$B$6:$B$39,$A28,'Örnek - Kayıt'!$J$6:$J$39,"Çıkış yok")+COUNTIFS('Örnek - Kayıt'!$A$6:$A$39,DATE($B$3,$B$2,AC$6),'Örnek - Kayıt'!$B$6:$B$39,$A28,'Örnek - Kayıt'!$J$6:$J$39,"Giriş yok")&gt;0,"?",IF(COUNTIFS('Örnek - Kayıt'!$A$6:$A$39,DATE($B$3,$B$2,AC$6),'Örnek - Kayıt'!$B$6:$B$39,$A28,'Örnek - Kayıt'!$H$6:$H$39,"&gt;-24")&gt;0,"Ç","")))</f>
        <v/>
      </c>
      <c r="AD28" s="22" t="str">
        <f>IF(OR(OR($A28="",AND($B$4&lt;&gt;"",$C28&lt;&gt;$B$4)),AD$6=""),"",IF(COUNTIFS('Örnek - Kayıt'!$A$6:$A$39,DATE($B$3,$B$2,AD$6),'Örnek - Kayıt'!$B$6:$B$39,$A28,'Örnek - Kayıt'!$J$6:$J$39,"Çıkış yok")+COUNTIFS('Örnek - Kayıt'!$A$6:$A$39,DATE($B$3,$B$2,AD$6),'Örnek - Kayıt'!$B$6:$B$39,$A28,'Örnek - Kayıt'!$J$6:$J$39,"Giriş yok")&gt;0,"?",IF(COUNTIFS('Örnek - Kayıt'!$A$6:$A$39,DATE($B$3,$B$2,AD$6),'Örnek - Kayıt'!$B$6:$B$39,$A28,'Örnek - Kayıt'!$H$6:$H$39,"&gt;-24")&gt;0,"Ç","")))</f>
        <v/>
      </c>
      <c r="AE28" s="22" t="str">
        <f>IF(OR(OR($A28="",AND($B$4&lt;&gt;"",$C28&lt;&gt;$B$4)),AE$6=""),"",IF(COUNTIFS('Örnek - Kayıt'!$A$6:$A$39,DATE($B$3,$B$2,AE$6),'Örnek - Kayıt'!$B$6:$B$39,$A28,'Örnek - Kayıt'!$J$6:$J$39,"Çıkış yok")+COUNTIFS('Örnek - Kayıt'!$A$6:$A$39,DATE($B$3,$B$2,AE$6),'Örnek - Kayıt'!$B$6:$B$39,$A28,'Örnek - Kayıt'!$J$6:$J$39,"Giriş yok")&gt;0,"?",IF(COUNTIFS('Örnek - Kayıt'!$A$6:$A$39,DATE($B$3,$B$2,AE$6),'Örnek - Kayıt'!$B$6:$B$39,$A28,'Örnek - Kayıt'!$H$6:$H$39,"&gt;-24")&gt;0,"Ç","")))</f>
        <v/>
      </c>
      <c r="AF28" s="22" t="str">
        <f>IF(OR(OR($A28="",AND($B$4&lt;&gt;"",$C28&lt;&gt;$B$4)),AF$6=""),"",IF(COUNTIFS('Örnek - Kayıt'!$A$6:$A$39,DATE($B$3,$B$2,AF$6),'Örnek - Kayıt'!$B$6:$B$39,$A28,'Örnek - Kayıt'!$J$6:$J$39,"Çıkış yok")+COUNTIFS('Örnek - Kayıt'!$A$6:$A$39,DATE($B$3,$B$2,AF$6),'Örnek - Kayıt'!$B$6:$B$39,$A28,'Örnek - Kayıt'!$J$6:$J$39,"Giriş yok")&gt;0,"?",IF(COUNTIFS('Örnek - Kayıt'!$A$6:$A$39,DATE($B$3,$B$2,AF$6),'Örnek - Kayıt'!$B$6:$B$39,$A28,'Örnek - Kayıt'!$H$6:$H$39,"&gt;-24")&gt;0,"Ç","")))</f>
        <v/>
      </c>
      <c r="AG28" s="22" t="str">
        <f>IF(OR(OR($A28="",AND($B$4&lt;&gt;"",$C28&lt;&gt;$B$4)),AG$6=""),"",IF(COUNTIFS('Örnek - Kayıt'!$A$6:$A$39,DATE($B$3,$B$2,AG$6),'Örnek - Kayıt'!$B$6:$B$39,$A28,'Örnek - Kayıt'!$J$6:$J$39,"Çıkış yok")+COUNTIFS('Örnek - Kayıt'!$A$6:$A$39,DATE($B$3,$B$2,AG$6),'Örnek - Kayıt'!$B$6:$B$39,$A28,'Örnek - Kayıt'!$J$6:$J$39,"Giriş yok")&gt;0,"?",IF(COUNTIFS('Örnek - Kayıt'!$A$6:$A$39,DATE($B$3,$B$2,AG$6),'Örnek - Kayıt'!$B$6:$B$39,$A28,'Örnek - Kayıt'!$H$6:$H$39,"&gt;-24")&gt;0,"Ç","")))</f>
        <v/>
      </c>
      <c r="AH28" s="22" t="str">
        <f>IF(OR(OR($A28="",AND($B$4&lt;&gt;"",$C28&lt;&gt;$B$4)),AH$6=""),"",IF(COUNTIFS('Örnek - Kayıt'!$A$6:$A$39,DATE($B$3,$B$2,AH$6),'Örnek - Kayıt'!$B$6:$B$39,$A28,'Örnek - Kayıt'!$J$6:$J$39,"Çıkış yok")+COUNTIFS('Örnek - Kayıt'!$A$6:$A$39,DATE($B$3,$B$2,AH$6),'Örnek - Kayıt'!$B$6:$B$39,$A28,'Örnek - Kayıt'!$J$6:$J$39,"Giriş yok")&gt;0,"?",IF(COUNTIFS('Örnek - Kayıt'!$A$6:$A$39,DATE($B$3,$B$2,AH$6),'Örnek - Kayıt'!$B$6:$B$39,$A28,'Örnek - Kayıt'!$H$6:$H$39,"&gt;-24")&gt;0,"Ç","")))</f>
        <v/>
      </c>
      <c r="AI28" s="22" t="str">
        <f>IF(OR(OR($A28="",AND($B$4&lt;&gt;"",$C28&lt;&gt;$B$4)),AI$6=""),"",IF(COUNTIFS('Örnek - Kayıt'!$A$6:$A$39,DATE($B$3,$B$2,AI$6),'Örnek - Kayıt'!$B$6:$B$39,$A28,'Örnek - Kayıt'!$J$6:$J$39,"Çıkış yok")+COUNTIFS('Örnek - Kayıt'!$A$6:$A$39,DATE($B$3,$B$2,AI$6),'Örnek - Kayıt'!$B$6:$B$39,$A28,'Örnek - Kayıt'!$J$6:$J$39,"Giriş yok")&gt;0,"?",IF(COUNTIFS('Örnek - Kayıt'!$A$6:$A$39,DATE($B$3,$B$2,AI$6),'Örnek - Kayıt'!$B$6:$B$39,$A28,'Örnek - Kayıt'!$H$6:$H$39,"&gt;-24")&gt;0,"Ç","")))</f>
        <v/>
      </c>
      <c r="AJ28" s="22" t="str">
        <f>IF(OR(OR($A28="",AND($B$4&lt;&gt;"",$C28&lt;&gt;$B$4)),AJ$6=""),"",IF(COUNTIFS('Örnek - Kayıt'!$A$6:$A$39,DATE($B$3,$B$2,AJ$6),'Örnek - Kayıt'!$B$6:$B$39,$A28,'Örnek - Kayıt'!$J$6:$J$39,"Çıkış yok")+COUNTIFS('Örnek - Kayıt'!$A$6:$A$39,DATE($B$3,$B$2,AJ$6),'Örnek - Kayıt'!$B$6:$B$39,$A28,'Örnek - Kayıt'!$J$6:$J$39,"Giriş yok")&gt;0,"?",IF(COUNTIFS('Örnek - Kayıt'!$A$6:$A$39,DATE($B$3,$B$2,AJ$6),'Örnek - Kayıt'!$B$6:$B$39,$A28,'Örnek - Kayıt'!$H$6:$H$39,"&gt;-24")&gt;0,"Ç","")))</f>
        <v/>
      </c>
      <c r="AK28" s="22" t="str">
        <f>IF(OR(OR($A28="",AND($B$4&lt;&gt;"",$C28&lt;&gt;$B$4)),AK$6=""),"",IF(COUNTIFS('Örnek - Kayıt'!$A$6:$A$39,DATE($B$3,$B$2,AK$6),'Örnek - Kayıt'!$B$6:$B$39,$A28,'Örnek - Kayıt'!$J$6:$J$39,"Çıkış yok")+COUNTIFS('Örnek - Kayıt'!$A$6:$A$39,DATE($B$3,$B$2,AK$6),'Örnek - Kayıt'!$B$6:$B$39,$A28,'Örnek - Kayıt'!$J$6:$J$39,"Giriş yok")&gt;0,"?",IF(COUNTIFS('Örnek - Kayıt'!$A$6:$A$39,DATE($B$3,$B$2,AK$6),'Örnek - Kayıt'!$B$6:$B$39,$A28,'Örnek - Kayıt'!$H$6:$H$39,"&gt;-24")&gt;0,"Ç","")))</f>
        <v/>
      </c>
      <c r="AL28" s="22" t="str">
        <f>IF(OR(OR($A28="",AND($B$4&lt;&gt;"",$C28&lt;&gt;$B$4)),AL$6=""),"",IF(COUNTIFS('Örnek - Kayıt'!$A$6:$A$39,DATE($B$3,$B$2,AL$6),'Örnek - Kayıt'!$B$6:$B$39,$A28,'Örnek - Kayıt'!$J$6:$J$39,"Çıkış yok")+COUNTIFS('Örnek - Kayıt'!$A$6:$A$39,DATE($B$3,$B$2,AL$6),'Örnek - Kayıt'!$B$6:$B$39,$A28,'Örnek - Kayıt'!$J$6:$J$39,"Giriş yok")&gt;0,"?",IF(COUNTIFS('Örnek - Kayıt'!$A$6:$A$39,DATE($B$3,$B$2,AL$6),'Örnek - Kayıt'!$B$6:$B$39,$A28,'Örnek - Kayıt'!$H$6:$H$39,"&gt;-24")&gt;0,"Ç","")))</f>
        <v/>
      </c>
      <c r="AM28" s="22" t="str">
        <f>IF(OR(OR($A28="",AND($B$4&lt;&gt;"",$C28&lt;&gt;$B$4)),AM$6=""),"",IF(COUNTIFS('Örnek - Kayıt'!$A$6:$A$39,DATE($B$3,$B$2,AM$6),'Örnek - Kayıt'!$B$6:$B$39,$A28,'Örnek - Kayıt'!$J$6:$J$39,"Çıkış yok")+COUNTIFS('Örnek - Kayıt'!$A$6:$A$39,DATE($B$3,$B$2,AM$6),'Örnek - Kayıt'!$B$6:$B$39,$A28,'Örnek - Kayıt'!$J$6:$J$39,"Giriş yok")&gt;0,"?",IF(COUNTIFS('Örnek - Kayıt'!$A$6:$A$39,DATE($B$3,$B$2,AM$6),'Örnek - Kayıt'!$B$6:$B$39,$A28,'Örnek - Kayıt'!$H$6:$H$39,"&gt;-24")&gt;0,"Ç","")))</f>
        <v/>
      </c>
      <c r="AN28" s="22" t="str">
        <f>IF(OR(OR($A28="",AND($B$4&lt;&gt;"",$C28&lt;&gt;$B$4)),AN$6=""),"",IF(COUNTIFS('Örnek - Kayıt'!$A$6:$A$39,DATE($B$3,$B$2,AN$6),'Örnek - Kayıt'!$B$6:$B$39,$A28,'Örnek - Kayıt'!$J$6:$J$39,"Çıkış yok")+COUNTIFS('Örnek - Kayıt'!$A$6:$A$39,DATE($B$3,$B$2,AN$6),'Örnek - Kayıt'!$B$6:$B$39,$A28,'Örnek - Kayıt'!$J$6:$J$39,"Giriş yok")&gt;0,"?",IF(COUNTIFS('Örnek - Kayıt'!$A$6:$A$39,DATE($B$3,$B$2,AN$6),'Örnek - Kayıt'!$B$6:$B$39,$A28,'Örnek - Kayıt'!$H$6:$H$39,"&gt;-24")&gt;0,"Ç","")))</f>
        <v/>
      </c>
      <c r="AO28" s="22" t="str">
        <f>IF(OR(OR($A28="",AND($B$4&lt;&gt;"",$C28&lt;&gt;$B$4)),AO$6=""),"",IF(COUNTIFS('Örnek - Kayıt'!$A$6:$A$39,DATE($B$3,$B$2,AO$6),'Örnek - Kayıt'!$B$6:$B$39,$A28,'Örnek - Kayıt'!$J$6:$J$39,"Çıkış yok")+COUNTIFS('Örnek - Kayıt'!$A$6:$A$39,DATE($B$3,$B$2,AO$6),'Örnek - Kayıt'!$B$6:$B$39,$A28,'Örnek - Kayıt'!$J$6:$J$39,"Giriş yok")&gt;0,"?",IF(COUNTIFS('Örnek - Kayıt'!$A$6:$A$39,DATE($B$3,$B$2,AO$6),'Örnek - Kayıt'!$B$6:$B$39,$A28,'Örnek - Kayıt'!$H$6:$H$39,"&gt;-24")&gt;0,"Ç","")))</f>
        <v/>
      </c>
      <c r="AP28" s="22" t="str">
        <f>IF(OR(OR($A28="",AND($B$4&lt;&gt;"",$C28&lt;&gt;$B$4)),AP$6=""),"",IF(COUNTIFS('Örnek - Kayıt'!$A$6:$A$39,DATE($B$3,$B$2,AP$6),'Örnek - Kayıt'!$B$6:$B$39,$A28,'Örnek - Kayıt'!$J$6:$J$39,"Çıkış yok")+COUNTIFS('Örnek - Kayıt'!$A$6:$A$39,DATE($B$3,$B$2,AP$6),'Örnek - Kayıt'!$B$6:$B$39,$A28,'Örnek - Kayıt'!$J$6:$J$39,"Giriş yok")&gt;0,"?",IF(COUNTIFS('Örnek - Kayıt'!$A$6:$A$39,DATE($B$3,$B$2,AP$6),'Örnek - Kayıt'!$B$6:$B$39,$A28,'Örnek - Kayıt'!$H$6:$H$39,"&gt;-24")&gt;0,"Ç","")))</f>
        <v/>
      </c>
    </row>
    <row r="29" spans="1:42" ht="18" customHeight="1" x14ac:dyDescent="0.2">
      <c r="A29" s="28"/>
      <c r="B29" s="12"/>
      <c r="C29" s="12"/>
      <c r="D29" s="29" t="str">
        <f t="shared" si="1"/>
        <v/>
      </c>
      <c r="E29" s="30" t="str">
        <f>IF(OR($A29="",AND($B$4&lt;&gt;"",$C29&lt;&gt;$B$4)),"",SUMIFS('Örnek - Kayıt'!$H$6:$H$39,'Örnek - Kayıt'!$A$6:$A$39,"&gt;="&amp;DATE($B$3,$B$2,1),'Örnek - Kayıt'!$A$6:$A$39,"&lt;"&amp;DATE($B$3,$B$2+1,1),'Örnek - Kayıt'!$B$6:$B$39,$A29))</f>
        <v/>
      </c>
      <c r="F29" s="31" t="str">
        <f t="shared" si="2"/>
        <v/>
      </c>
      <c r="G29" s="22" t="str">
        <f>IF(OR($A29="",AND($B$4&lt;&gt;"",$C29&lt;&gt;$B$4)),"",COUNTIFS('Örnek - Kayıt'!$A$6:$A$39,"&gt;="&amp;DATE($B$3,$B$2,1),'Örnek - Kayıt'!$A$6:$A$39,"&lt;"&amp;DATE($B$3,$B$2+1,1),'Örnek - Kayıt'!$B$6:$B$39,$A29,'Örnek - Kayıt'!$I$6:$I$39,"&gt;0"))</f>
        <v/>
      </c>
      <c r="H29" s="22" t="str">
        <f>IF(OR($A29="",AND($B$4&lt;&gt;"",$C29&lt;&gt;$B$4)),"",SUMIFS('Örnek - Kayıt'!$I$6:$I$39,'Örnek - Kayıt'!$A$6:$A$39,"&gt;="&amp;DATE($B$3,$B$2,1),'Örnek - Kayıt'!$A$6:$A$39,"&lt;"&amp;DATE($B$3,$B$2+1,1),'Örnek - Kayıt'!$B$6:$B$39,$A29))</f>
        <v/>
      </c>
      <c r="I29" s="22" t="str">
        <f t="shared" si="3"/>
        <v/>
      </c>
      <c r="J29" s="22" t="str">
        <f>IF(OR($A29="",AND($B$4&lt;&gt;"",$C29&lt;&gt;$B$4)),"",COUNTIFS('Örnek - Kayıt'!$A$6:$A$39,"&gt;="&amp;DATE($B$3,$B$2,1),'Örnek - Kayıt'!$A$6:$A$39,"&lt;"&amp;DATE($B$3,$B$2+1,1),'Örnek - Kayıt'!$B$6:$B$39,$A29,'Örnek - Kayıt'!$H$6:$H$39,"&gt;"&amp;$H$3))</f>
        <v/>
      </c>
      <c r="L29" s="22" t="str">
        <f>IF(OR(OR($A29="",AND($B$4&lt;&gt;"",$C29&lt;&gt;$B$4)),L$6=""),"",IF(COUNTIFS('Örnek - Kayıt'!$A$6:$A$39,DATE($B$3,$B$2,L$6),'Örnek - Kayıt'!$B$6:$B$39,$A29,'Örnek - Kayıt'!$J$6:$J$39,"Çıkış yok")+COUNTIFS('Örnek - Kayıt'!$A$6:$A$39,DATE($B$3,$B$2,L$6),'Örnek - Kayıt'!$B$6:$B$39,$A29,'Örnek - Kayıt'!$J$6:$J$39,"Giriş yok")&gt;0,"?",IF(COUNTIFS('Örnek - Kayıt'!$A$6:$A$39,DATE($B$3,$B$2,L$6),'Örnek - Kayıt'!$B$6:$B$39,$A29,'Örnek - Kayıt'!$H$6:$H$39,"&gt;-24")&gt;0,"Ç","")))</f>
        <v/>
      </c>
      <c r="M29" s="22" t="str">
        <f>IF(OR(OR($A29="",AND($B$4&lt;&gt;"",$C29&lt;&gt;$B$4)),M$6=""),"",IF(COUNTIFS('Örnek - Kayıt'!$A$6:$A$39,DATE($B$3,$B$2,M$6),'Örnek - Kayıt'!$B$6:$B$39,$A29,'Örnek - Kayıt'!$J$6:$J$39,"Çıkış yok")+COUNTIFS('Örnek - Kayıt'!$A$6:$A$39,DATE($B$3,$B$2,M$6),'Örnek - Kayıt'!$B$6:$B$39,$A29,'Örnek - Kayıt'!$J$6:$J$39,"Giriş yok")&gt;0,"?",IF(COUNTIFS('Örnek - Kayıt'!$A$6:$A$39,DATE($B$3,$B$2,M$6),'Örnek - Kayıt'!$B$6:$B$39,$A29,'Örnek - Kayıt'!$H$6:$H$39,"&gt;-24")&gt;0,"Ç","")))</f>
        <v/>
      </c>
      <c r="N29" s="22" t="str">
        <f>IF(OR(OR($A29="",AND($B$4&lt;&gt;"",$C29&lt;&gt;$B$4)),N$6=""),"",IF(COUNTIFS('Örnek - Kayıt'!$A$6:$A$39,DATE($B$3,$B$2,N$6),'Örnek - Kayıt'!$B$6:$B$39,$A29,'Örnek - Kayıt'!$J$6:$J$39,"Çıkış yok")+COUNTIFS('Örnek - Kayıt'!$A$6:$A$39,DATE($B$3,$B$2,N$6),'Örnek - Kayıt'!$B$6:$B$39,$A29,'Örnek - Kayıt'!$J$6:$J$39,"Giriş yok")&gt;0,"?",IF(COUNTIFS('Örnek - Kayıt'!$A$6:$A$39,DATE($B$3,$B$2,N$6),'Örnek - Kayıt'!$B$6:$B$39,$A29,'Örnek - Kayıt'!$H$6:$H$39,"&gt;-24")&gt;0,"Ç","")))</f>
        <v/>
      </c>
      <c r="O29" s="22" t="str">
        <f>IF(OR(OR($A29="",AND($B$4&lt;&gt;"",$C29&lt;&gt;$B$4)),O$6=""),"",IF(COUNTIFS('Örnek - Kayıt'!$A$6:$A$39,DATE($B$3,$B$2,O$6),'Örnek - Kayıt'!$B$6:$B$39,$A29,'Örnek - Kayıt'!$J$6:$J$39,"Çıkış yok")+COUNTIFS('Örnek - Kayıt'!$A$6:$A$39,DATE($B$3,$B$2,O$6),'Örnek - Kayıt'!$B$6:$B$39,$A29,'Örnek - Kayıt'!$J$6:$J$39,"Giriş yok")&gt;0,"?",IF(COUNTIFS('Örnek - Kayıt'!$A$6:$A$39,DATE($B$3,$B$2,O$6),'Örnek - Kayıt'!$B$6:$B$39,$A29,'Örnek - Kayıt'!$H$6:$H$39,"&gt;-24")&gt;0,"Ç","")))</f>
        <v/>
      </c>
      <c r="P29" s="22" t="str">
        <f>IF(OR(OR($A29="",AND($B$4&lt;&gt;"",$C29&lt;&gt;$B$4)),P$6=""),"",IF(COUNTIFS('Örnek - Kayıt'!$A$6:$A$39,DATE($B$3,$B$2,P$6),'Örnek - Kayıt'!$B$6:$B$39,$A29,'Örnek - Kayıt'!$J$6:$J$39,"Çıkış yok")+COUNTIFS('Örnek - Kayıt'!$A$6:$A$39,DATE($B$3,$B$2,P$6),'Örnek - Kayıt'!$B$6:$B$39,$A29,'Örnek - Kayıt'!$J$6:$J$39,"Giriş yok")&gt;0,"?",IF(COUNTIFS('Örnek - Kayıt'!$A$6:$A$39,DATE($B$3,$B$2,P$6),'Örnek - Kayıt'!$B$6:$B$39,$A29,'Örnek - Kayıt'!$H$6:$H$39,"&gt;-24")&gt;0,"Ç","")))</f>
        <v/>
      </c>
      <c r="Q29" s="22" t="str">
        <f>IF(OR(OR($A29="",AND($B$4&lt;&gt;"",$C29&lt;&gt;$B$4)),Q$6=""),"",IF(COUNTIFS('Örnek - Kayıt'!$A$6:$A$39,DATE($B$3,$B$2,Q$6),'Örnek - Kayıt'!$B$6:$B$39,$A29,'Örnek - Kayıt'!$J$6:$J$39,"Çıkış yok")+COUNTIFS('Örnek - Kayıt'!$A$6:$A$39,DATE($B$3,$B$2,Q$6),'Örnek - Kayıt'!$B$6:$B$39,$A29,'Örnek - Kayıt'!$J$6:$J$39,"Giriş yok")&gt;0,"?",IF(COUNTIFS('Örnek - Kayıt'!$A$6:$A$39,DATE($B$3,$B$2,Q$6),'Örnek - Kayıt'!$B$6:$B$39,$A29,'Örnek - Kayıt'!$H$6:$H$39,"&gt;-24")&gt;0,"Ç","")))</f>
        <v/>
      </c>
      <c r="R29" s="22" t="str">
        <f>IF(OR(OR($A29="",AND($B$4&lt;&gt;"",$C29&lt;&gt;$B$4)),R$6=""),"",IF(COUNTIFS('Örnek - Kayıt'!$A$6:$A$39,DATE($B$3,$B$2,R$6),'Örnek - Kayıt'!$B$6:$B$39,$A29,'Örnek - Kayıt'!$J$6:$J$39,"Çıkış yok")+COUNTIFS('Örnek - Kayıt'!$A$6:$A$39,DATE($B$3,$B$2,R$6),'Örnek - Kayıt'!$B$6:$B$39,$A29,'Örnek - Kayıt'!$J$6:$J$39,"Giriş yok")&gt;0,"?",IF(COUNTIFS('Örnek - Kayıt'!$A$6:$A$39,DATE($B$3,$B$2,R$6),'Örnek - Kayıt'!$B$6:$B$39,$A29,'Örnek - Kayıt'!$H$6:$H$39,"&gt;-24")&gt;0,"Ç","")))</f>
        <v/>
      </c>
      <c r="S29" s="22" t="str">
        <f>IF(OR(OR($A29="",AND($B$4&lt;&gt;"",$C29&lt;&gt;$B$4)),S$6=""),"",IF(COUNTIFS('Örnek - Kayıt'!$A$6:$A$39,DATE($B$3,$B$2,S$6),'Örnek - Kayıt'!$B$6:$B$39,$A29,'Örnek - Kayıt'!$J$6:$J$39,"Çıkış yok")+COUNTIFS('Örnek - Kayıt'!$A$6:$A$39,DATE($B$3,$B$2,S$6),'Örnek - Kayıt'!$B$6:$B$39,$A29,'Örnek - Kayıt'!$J$6:$J$39,"Giriş yok")&gt;0,"?",IF(COUNTIFS('Örnek - Kayıt'!$A$6:$A$39,DATE($B$3,$B$2,S$6),'Örnek - Kayıt'!$B$6:$B$39,$A29,'Örnek - Kayıt'!$H$6:$H$39,"&gt;-24")&gt;0,"Ç","")))</f>
        <v/>
      </c>
      <c r="T29" s="22" t="str">
        <f>IF(OR(OR($A29="",AND($B$4&lt;&gt;"",$C29&lt;&gt;$B$4)),T$6=""),"",IF(COUNTIFS('Örnek - Kayıt'!$A$6:$A$39,DATE($B$3,$B$2,T$6),'Örnek - Kayıt'!$B$6:$B$39,$A29,'Örnek - Kayıt'!$J$6:$J$39,"Çıkış yok")+COUNTIFS('Örnek - Kayıt'!$A$6:$A$39,DATE($B$3,$B$2,T$6),'Örnek - Kayıt'!$B$6:$B$39,$A29,'Örnek - Kayıt'!$J$6:$J$39,"Giriş yok")&gt;0,"?",IF(COUNTIFS('Örnek - Kayıt'!$A$6:$A$39,DATE($B$3,$B$2,T$6),'Örnek - Kayıt'!$B$6:$B$39,$A29,'Örnek - Kayıt'!$H$6:$H$39,"&gt;-24")&gt;0,"Ç","")))</f>
        <v/>
      </c>
      <c r="U29" s="22" t="str">
        <f>IF(OR(OR($A29="",AND($B$4&lt;&gt;"",$C29&lt;&gt;$B$4)),U$6=""),"",IF(COUNTIFS('Örnek - Kayıt'!$A$6:$A$39,DATE($B$3,$B$2,U$6),'Örnek - Kayıt'!$B$6:$B$39,$A29,'Örnek - Kayıt'!$J$6:$J$39,"Çıkış yok")+COUNTIFS('Örnek - Kayıt'!$A$6:$A$39,DATE($B$3,$B$2,U$6),'Örnek - Kayıt'!$B$6:$B$39,$A29,'Örnek - Kayıt'!$J$6:$J$39,"Giriş yok")&gt;0,"?",IF(COUNTIFS('Örnek - Kayıt'!$A$6:$A$39,DATE($B$3,$B$2,U$6),'Örnek - Kayıt'!$B$6:$B$39,$A29,'Örnek - Kayıt'!$H$6:$H$39,"&gt;-24")&gt;0,"Ç","")))</f>
        <v/>
      </c>
      <c r="V29" s="22" t="str">
        <f>IF(OR(OR($A29="",AND($B$4&lt;&gt;"",$C29&lt;&gt;$B$4)),V$6=""),"",IF(COUNTIFS('Örnek - Kayıt'!$A$6:$A$39,DATE($B$3,$B$2,V$6),'Örnek - Kayıt'!$B$6:$B$39,$A29,'Örnek - Kayıt'!$J$6:$J$39,"Çıkış yok")+COUNTIFS('Örnek - Kayıt'!$A$6:$A$39,DATE($B$3,$B$2,V$6),'Örnek - Kayıt'!$B$6:$B$39,$A29,'Örnek - Kayıt'!$J$6:$J$39,"Giriş yok")&gt;0,"?",IF(COUNTIFS('Örnek - Kayıt'!$A$6:$A$39,DATE($B$3,$B$2,V$6),'Örnek - Kayıt'!$B$6:$B$39,$A29,'Örnek - Kayıt'!$H$6:$H$39,"&gt;-24")&gt;0,"Ç","")))</f>
        <v/>
      </c>
      <c r="W29" s="22" t="str">
        <f>IF(OR(OR($A29="",AND($B$4&lt;&gt;"",$C29&lt;&gt;$B$4)),W$6=""),"",IF(COUNTIFS('Örnek - Kayıt'!$A$6:$A$39,DATE($B$3,$B$2,W$6),'Örnek - Kayıt'!$B$6:$B$39,$A29,'Örnek - Kayıt'!$J$6:$J$39,"Çıkış yok")+COUNTIFS('Örnek - Kayıt'!$A$6:$A$39,DATE($B$3,$B$2,W$6),'Örnek - Kayıt'!$B$6:$B$39,$A29,'Örnek - Kayıt'!$J$6:$J$39,"Giriş yok")&gt;0,"?",IF(COUNTIFS('Örnek - Kayıt'!$A$6:$A$39,DATE($B$3,$B$2,W$6),'Örnek - Kayıt'!$B$6:$B$39,$A29,'Örnek - Kayıt'!$H$6:$H$39,"&gt;-24")&gt;0,"Ç","")))</f>
        <v/>
      </c>
      <c r="X29" s="22" t="str">
        <f>IF(OR(OR($A29="",AND($B$4&lt;&gt;"",$C29&lt;&gt;$B$4)),X$6=""),"",IF(COUNTIFS('Örnek - Kayıt'!$A$6:$A$39,DATE($B$3,$B$2,X$6),'Örnek - Kayıt'!$B$6:$B$39,$A29,'Örnek - Kayıt'!$J$6:$J$39,"Çıkış yok")+COUNTIFS('Örnek - Kayıt'!$A$6:$A$39,DATE($B$3,$B$2,X$6),'Örnek - Kayıt'!$B$6:$B$39,$A29,'Örnek - Kayıt'!$J$6:$J$39,"Giriş yok")&gt;0,"?",IF(COUNTIFS('Örnek - Kayıt'!$A$6:$A$39,DATE($B$3,$B$2,X$6),'Örnek - Kayıt'!$B$6:$B$39,$A29,'Örnek - Kayıt'!$H$6:$H$39,"&gt;-24")&gt;0,"Ç","")))</f>
        <v/>
      </c>
      <c r="Y29" s="22" t="str">
        <f>IF(OR(OR($A29="",AND($B$4&lt;&gt;"",$C29&lt;&gt;$B$4)),Y$6=""),"",IF(COUNTIFS('Örnek - Kayıt'!$A$6:$A$39,DATE($B$3,$B$2,Y$6),'Örnek - Kayıt'!$B$6:$B$39,$A29,'Örnek - Kayıt'!$J$6:$J$39,"Çıkış yok")+COUNTIFS('Örnek - Kayıt'!$A$6:$A$39,DATE($B$3,$B$2,Y$6),'Örnek - Kayıt'!$B$6:$B$39,$A29,'Örnek - Kayıt'!$J$6:$J$39,"Giriş yok")&gt;0,"?",IF(COUNTIFS('Örnek - Kayıt'!$A$6:$A$39,DATE($B$3,$B$2,Y$6),'Örnek - Kayıt'!$B$6:$B$39,$A29,'Örnek - Kayıt'!$H$6:$H$39,"&gt;-24")&gt;0,"Ç","")))</f>
        <v/>
      </c>
      <c r="Z29" s="22" t="str">
        <f>IF(OR(OR($A29="",AND($B$4&lt;&gt;"",$C29&lt;&gt;$B$4)),Z$6=""),"",IF(COUNTIFS('Örnek - Kayıt'!$A$6:$A$39,DATE($B$3,$B$2,Z$6),'Örnek - Kayıt'!$B$6:$B$39,$A29,'Örnek - Kayıt'!$J$6:$J$39,"Çıkış yok")+COUNTIFS('Örnek - Kayıt'!$A$6:$A$39,DATE($B$3,$B$2,Z$6),'Örnek - Kayıt'!$B$6:$B$39,$A29,'Örnek - Kayıt'!$J$6:$J$39,"Giriş yok")&gt;0,"?",IF(COUNTIFS('Örnek - Kayıt'!$A$6:$A$39,DATE($B$3,$B$2,Z$6),'Örnek - Kayıt'!$B$6:$B$39,$A29,'Örnek - Kayıt'!$H$6:$H$39,"&gt;-24")&gt;0,"Ç","")))</f>
        <v/>
      </c>
      <c r="AA29" s="22" t="str">
        <f>IF(OR(OR($A29="",AND($B$4&lt;&gt;"",$C29&lt;&gt;$B$4)),AA$6=""),"",IF(COUNTIFS('Örnek - Kayıt'!$A$6:$A$39,DATE($B$3,$B$2,AA$6),'Örnek - Kayıt'!$B$6:$B$39,$A29,'Örnek - Kayıt'!$J$6:$J$39,"Çıkış yok")+COUNTIFS('Örnek - Kayıt'!$A$6:$A$39,DATE($B$3,$B$2,AA$6),'Örnek - Kayıt'!$B$6:$B$39,$A29,'Örnek - Kayıt'!$J$6:$J$39,"Giriş yok")&gt;0,"?",IF(COUNTIFS('Örnek - Kayıt'!$A$6:$A$39,DATE($B$3,$B$2,AA$6),'Örnek - Kayıt'!$B$6:$B$39,$A29,'Örnek - Kayıt'!$H$6:$H$39,"&gt;-24")&gt;0,"Ç","")))</f>
        <v/>
      </c>
      <c r="AB29" s="22" t="str">
        <f>IF(OR(OR($A29="",AND($B$4&lt;&gt;"",$C29&lt;&gt;$B$4)),AB$6=""),"",IF(COUNTIFS('Örnek - Kayıt'!$A$6:$A$39,DATE($B$3,$B$2,AB$6),'Örnek - Kayıt'!$B$6:$B$39,$A29,'Örnek - Kayıt'!$J$6:$J$39,"Çıkış yok")+COUNTIFS('Örnek - Kayıt'!$A$6:$A$39,DATE($B$3,$B$2,AB$6),'Örnek - Kayıt'!$B$6:$B$39,$A29,'Örnek - Kayıt'!$J$6:$J$39,"Giriş yok")&gt;0,"?",IF(COUNTIFS('Örnek - Kayıt'!$A$6:$A$39,DATE($B$3,$B$2,AB$6),'Örnek - Kayıt'!$B$6:$B$39,$A29,'Örnek - Kayıt'!$H$6:$H$39,"&gt;-24")&gt;0,"Ç","")))</f>
        <v/>
      </c>
      <c r="AC29" s="22" t="str">
        <f>IF(OR(OR($A29="",AND($B$4&lt;&gt;"",$C29&lt;&gt;$B$4)),AC$6=""),"",IF(COUNTIFS('Örnek - Kayıt'!$A$6:$A$39,DATE($B$3,$B$2,AC$6),'Örnek - Kayıt'!$B$6:$B$39,$A29,'Örnek - Kayıt'!$J$6:$J$39,"Çıkış yok")+COUNTIFS('Örnek - Kayıt'!$A$6:$A$39,DATE($B$3,$B$2,AC$6),'Örnek - Kayıt'!$B$6:$B$39,$A29,'Örnek - Kayıt'!$J$6:$J$39,"Giriş yok")&gt;0,"?",IF(COUNTIFS('Örnek - Kayıt'!$A$6:$A$39,DATE($B$3,$B$2,AC$6),'Örnek - Kayıt'!$B$6:$B$39,$A29,'Örnek - Kayıt'!$H$6:$H$39,"&gt;-24")&gt;0,"Ç","")))</f>
        <v/>
      </c>
      <c r="AD29" s="22" t="str">
        <f>IF(OR(OR($A29="",AND($B$4&lt;&gt;"",$C29&lt;&gt;$B$4)),AD$6=""),"",IF(COUNTIFS('Örnek - Kayıt'!$A$6:$A$39,DATE($B$3,$B$2,AD$6),'Örnek - Kayıt'!$B$6:$B$39,$A29,'Örnek - Kayıt'!$J$6:$J$39,"Çıkış yok")+COUNTIFS('Örnek - Kayıt'!$A$6:$A$39,DATE($B$3,$B$2,AD$6),'Örnek - Kayıt'!$B$6:$B$39,$A29,'Örnek - Kayıt'!$J$6:$J$39,"Giriş yok")&gt;0,"?",IF(COUNTIFS('Örnek - Kayıt'!$A$6:$A$39,DATE($B$3,$B$2,AD$6),'Örnek - Kayıt'!$B$6:$B$39,$A29,'Örnek - Kayıt'!$H$6:$H$39,"&gt;-24")&gt;0,"Ç","")))</f>
        <v/>
      </c>
      <c r="AE29" s="22" t="str">
        <f>IF(OR(OR($A29="",AND($B$4&lt;&gt;"",$C29&lt;&gt;$B$4)),AE$6=""),"",IF(COUNTIFS('Örnek - Kayıt'!$A$6:$A$39,DATE($B$3,$B$2,AE$6),'Örnek - Kayıt'!$B$6:$B$39,$A29,'Örnek - Kayıt'!$J$6:$J$39,"Çıkış yok")+COUNTIFS('Örnek - Kayıt'!$A$6:$A$39,DATE($B$3,$B$2,AE$6),'Örnek - Kayıt'!$B$6:$B$39,$A29,'Örnek - Kayıt'!$J$6:$J$39,"Giriş yok")&gt;0,"?",IF(COUNTIFS('Örnek - Kayıt'!$A$6:$A$39,DATE($B$3,$B$2,AE$6),'Örnek - Kayıt'!$B$6:$B$39,$A29,'Örnek - Kayıt'!$H$6:$H$39,"&gt;-24")&gt;0,"Ç","")))</f>
        <v/>
      </c>
      <c r="AF29" s="22" t="str">
        <f>IF(OR(OR($A29="",AND($B$4&lt;&gt;"",$C29&lt;&gt;$B$4)),AF$6=""),"",IF(COUNTIFS('Örnek - Kayıt'!$A$6:$A$39,DATE($B$3,$B$2,AF$6),'Örnek - Kayıt'!$B$6:$B$39,$A29,'Örnek - Kayıt'!$J$6:$J$39,"Çıkış yok")+COUNTIFS('Örnek - Kayıt'!$A$6:$A$39,DATE($B$3,$B$2,AF$6),'Örnek - Kayıt'!$B$6:$B$39,$A29,'Örnek - Kayıt'!$J$6:$J$39,"Giriş yok")&gt;0,"?",IF(COUNTIFS('Örnek - Kayıt'!$A$6:$A$39,DATE($B$3,$B$2,AF$6),'Örnek - Kayıt'!$B$6:$B$39,$A29,'Örnek - Kayıt'!$H$6:$H$39,"&gt;-24")&gt;0,"Ç","")))</f>
        <v/>
      </c>
      <c r="AG29" s="22" t="str">
        <f>IF(OR(OR($A29="",AND($B$4&lt;&gt;"",$C29&lt;&gt;$B$4)),AG$6=""),"",IF(COUNTIFS('Örnek - Kayıt'!$A$6:$A$39,DATE($B$3,$B$2,AG$6),'Örnek - Kayıt'!$B$6:$B$39,$A29,'Örnek - Kayıt'!$J$6:$J$39,"Çıkış yok")+COUNTIFS('Örnek - Kayıt'!$A$6:$A$39,DATE($B$3,$B$2,AG$6),'Örnek - Kayıt'!$B$6:$B$39,$A29,'Örnek - Kayıt'!$J$6:$J$39,"Giriş yok")&gt;0,"?",IF(COUNTIFS('Örnek - Kayıt'!$A$6:$A$39,DATE($B$3,$B$2,AG$6),'Örnek - Kayıt'!$B$6:$B$39,$A29,'Örnek - Kayıt'!$H$6:$H$39,"&gt;-24")&gt;0,"Ç","")))</f>
        <v/>
      </c>
      <c r="AH29" s="22" t="str">
        <f>IF(OR(OR($A29="",AND($B$4&lt;&gt;"",$C29&lt;&gt;$B$4)),AH$6=""),"",IF(COUNTIFS('Örnek - Kayıt'!$A$6:$A$39,DATE($B$3,$B$2,AH$6),'Örnek - Kayıt'!$B$6:$B$39,$A29,'Örnek - Kayıt'!$J$6:$J$39,"Çıkış yok")+COUNTIFS('Örnek - Kayıt'!$A$6:$A$39,DATE($B$3,$B$2,AH$6),'Örnek - Kayıt'!$B$6:$B$39,$A29,'Örnek - Kayıt'!$J$6:$J$39,"Giriş yok")&gt;0,"?",IF(COUNTIFS('Örnek - Kayıt'!$A$6:$A$39,DATE($B$3,$B$2,AH$6),'Örnek - Kayıt'!$B$6:$B$39,$A29,'Örnek - Kayıt'!$H$6:$H$39,"&gt;-24")&gt;0,"Ç","")))</f>
        <v/>
      </c>
      <c r="AI29" s="22" t="str">
        <f>IF(OR(OR($A29="",AND($B$4&lt;&gt;"",$C29&lt;&gt;$B$4)),AI$6=""),"",IF(COUNTIFS('Örnek - Kayıt'!$A$6:$A$39,DATE($B$3,$B$2,AI$6),'Örnek - Kayıt'!$B$6:$B$39,$A29,'Örnek - Kayıt'!$J$6:$J$39,"Çıkış yok")+COUNTIFS('Örnek - Kayıt'!$A$6:$A$39,DATE($B$3,$B$2,AI$6),'Örnek - Kayıt'!$B$6:$B$39,$A29,'Örnek - Kayıt'!$J$6:$J$39,"Giriş yok")&gt;0,"?",IF(COUNTIFS('Örnek - Kayıt'!$A$6:$A$39,DATE($B$3,$B$2,AI$6),'Örnek - Kayıt'!$B$6:$B$39,$A29,'Örnek - Kayıt'!$H$6:$H$39,"&gt;-24")&gt;0,"Ç","")))</f>
        <v/>
      </c>
      <c r="AJ29" s="22" t="str">
        <f>IF(OR(OR($A29="",AND($B$4&lt;&gt;"",$C29&lt;&gt;$B$4)),AJ$6=""),"",IF(COUNTIFS('Örnek - Kayıt'!$A$6:$A$39,DATE($B$3,$B$2,AJ$6),'Örnek - Kayıt'!$B$6:$B$39,$A29,'Örnek - Kayıt'!$J$6:$J$39,"Çıkış yok")+COUNTIFS('Örnek - Kayıt'!$A$6:$A$39,DATE($B$3,$B$2,AJ$6),'Örnek - Kayıt'!$B$6:$B$39,$A29,'Örnek - Kayıt'!$J$6:$J$39,"Giriş yok")&gt;0,"?",IF(COUNTIFS('Örnek - Kayıt'!$A$6:$A$39,DATE($B$3,$B$2,AJ$6),'Örnek - Kayıt'!$B$6:$B$39,$A29,'Örnek - Kayıt'!$H$6:$H$39,"&gt;-24")&gt;0,"Ç","")))</f>
        <v/>
      </c>
      <c r="AK29" s="22" t="str">
        <f>IF(OR(OR($A29="",AND($B$4&lt;&gt;"",$C29&lt;&gt;$B$4)),AK$6=""),"",IF(COUNTIFS('Örnek - Kayıt'!$A$6:$A$39,DATE($B$3,$B$2,AK$6),'Örnek - Kayıt'!$B$6:$B$39,$A29,'Örnek - Kayıt'!$J$6:$J$39,"Çıkış yok")+COUNTIFS('Örnek - Kayıt'!$A$6:$A$39,DATE($B$3,$B$2,AK$6),'Örnek - Kayıt'!$B$6:$B$39,$A29,'Örnek - Kayıt'!$J$6:$J$39,"Giriş yok")&gt;0,"?",IF(COUNTIFS('Örnek - Kayıt'!$A$6:$A$39,DATE($B$3,$B$2,AK$6),'Örnek - Kayıt'!$B$6:$B$39,$A29,'Örnek - Kayıt'!$H$6:$H$39,"&gt;-24")&gt;0,"Ç","")))</f>
        <v/>
      </c>
      <c r="AL29" s="22" t="str">
        <f>IF(OR(OR($A29="",AND($B$4&lt;&gt;"",$C29&lt;&gt;$B$4)),AL$6=""),"",IF(COUNTIFS('Örnek - Kayıt'!$A$6:$A$39,DATE($B$3,$B$2,AL$6),'Örnek - Kayıt'!$B$6:$B$39,$A29,'Örnek - Kayıt'!$J$6:$J$39,"Çıkış yok")+COUNTIFS('Örnek - Kayıt'!$A$6:$A$39,DATE($B$3,$B$2,AL$6),'Örnek - Kayıt'!$B$6:$B$39,$A29,'Örnek - Kayıt'!$J$6:$J$39,"Giriş yok")&gt;0,"?",IF(COUNTIFS('Örnek - Kayıt'!$A$6:$A$39,DATE($B$3,$B$2,AL$6),'Örnek - Kayıt'!$B$6:$B$39,$A29,'Örnek - Kayıt'!$H$6:$H$39,"&gt;-24")&gt;0,"Ç","")))</f>
        <v/>
      </c>
      <c r="AM29" s="22" t="str">
        <f>IF(OR(OR($A29="",AND($B$4&lt;&gt;"",$C29&lt;&gt;$B$4)),AM$6=""),"",IF(COUNTIFS('Örnek - Kayıt'!$A$6:$A$39,DATE($B$3,$B$2,AM$6),'Örnek - Kayıt'!$B$6:$B$39,$A29,'Örnek - Kayıt'!$J$6:$J$39,"Çıkış yok")+COUNTIFS('Örnek - Kayıt'!$A$6:$A$39,DATE($B$3,$B$2,AM$6),'Örnek - Kayıt'!$B$6:$B$39,$A29,'Örnek - Kayıt'!$J$6:$J$39,"Giriş yok")&gt;0,"?",IF(COUNTIFS('Örnek - Kayıt'!$A$6:$A$39,DATE($B$3,$B$2,AM$6),'Örnek - Kayıt'!$B$6:$B$39,$A29,'Örnek - Kayıt'!$H$6:$H$39,"&gt;-24")&gt;0,"Ç","")))</f>
        <v/>
      </c>
      <c r="AN29" s="22" t="str">
        <f>IF(OR(OR($A29="",AND($B$4&lt;&gt;"",$C29&lt;&gt;$B$4)),AN$6=""),"",IF(COUNTIFS('Örnek - Kayıt'!$A$6:$A$39,DATE($B$3,$B$2,AN$6),'Örnek - Kayıt'!$B$6:$B$39,$A29,'Örnek - Kayıt'!$J$6:$J$39,"Çıkış yok")+COUNTIFS('Örnek - Kayıt'!$A$6:$A$39,DATE($B$3,$B$2,AN$6),'Örnek - Kayıt'!$B$6:$B$39,$A29,'Örnek - Kayıt'!$J$6:$J$39,"Giriş yok")&gt;0,"?",IF(COUNTIFS('Örnek - Kayıt'!$A$6:$A$39,DATE($B$3,$B$2,AN$6),'Örnek - Kayıt'!$B$6:$B$39,$A29,'Örnek - Kayıt'!$H$6:$H$39,"&gt;-24")&gt;0,"Ç","")))</f>
        <v/>
      </c>
      <c r="AO29" s="22" t="str">
        <f>IF(OR(OR($A29="",AND($B$4&lt;&gt;"",$C29&lt;&gt;$B$4)),AO$6=""),"",IF(COUNTIFS('Örnek - Kayıt'!$A$6:$A$39,DATE($B$3,$B$2,AO$6),'Örnek - Kayıt'!$B$6:$B$39,$A29,'Örnek - Kayıt'!$J$6:$J$39,"Çıkış yok")+COUNTIFS('Örnek - Kayıt'!$A$6:$A$39,DATE($B$3,$B$2,AO$6),'Örnek - Kayıt'!$B$6:$B$39,$A29,'Örnek - Kayıt'!$J$6:$J$39,"Giriş yok")&gt;0,"?",IF(COUNTIFS('Örnek - Kayıt'!$A$6:$A$39,DATE($B$3,$B$2,AO$6),'Örnek - Kayıt'!$B$6:$B$39,$A29,'Örnek - Kayıt'!$H$6:$H$39,"&gt;-24")&gt;0,"Ç","")))</f>
        <v/>
      </c>
      <c r="AP29" s="22" t="str">
        <f>IF(OR(OR($A29="",AND($B$4&lt;&gt;"",$C29&lt;&gt;$B$4)),AP$6=""),"",IF(COUNTIFS('Örnek - Kayıt'!$A$6:$A$39,DATE($B$3,$B$2,AP$6),'Örnek - Kayıt'!$B$6:$B$39,$A29,'Örnek - Kayıt'!$J$6:$J$39,"Çıkış yok")+COUNTIFS('Örnek - Kayıt'!$A$6:$A$39,DATE($B$3,$B$2,AP$6),'Örnek - Kayıt'!$B$6:$B$39,$A29,'Örnek - Kayıt'!$J$6:$J$39,"Giriş yok")&gt;0,"?",IF(COUNTIFS('Örnek - Kayıt'!$A$6:$A$39,DATE($B$3,$B$2,AP$6),'Örnek - Kayıt'!$B$6:$B$39,$A29,'Örnek - Kayıt'!$H$6:$H$39,"&gt;-24")&gt;0,"Ç","")))</f>
        <v/>
      </c>
    </row>
    <row r="30" spans="1:42" ht="18" customHeight="1" x14ac:dyDescent="0.2">
      <c r="A30" s="28"/>
      <c r="B30" s="12"/>
      <c r="C30" s="12"/>
      <c r="D30" s="29" t="str">
        <f t="shared" si="1"/>
        <v/>
      </c>
      <c r="E30" s="30" t="str">
        <f>IF(OR($A30="",AND($B$4&lt;&gt;"",$C30&lt;&gt;$B$4)),"",SUMIFS('Örnek - Kayıt'!$H$6:$H$39,'Örnek - Kayıt'!$A$6:$A$39,"&gt;="&amp;DATE($B$3,$B$2,1),'Örnek - Kayıt'!$A$6:$A$39,"&lt;"&amp;DATE($B$3,$B$2+1,1),'Örnek - Kayıt'!$B$6:$B$39,$A30))</f>
        <v/>
      </c>
      <c r="F30" s="31" t="str">
        <f t="shared" si="2"/>
        <v/>
      </c>
      <c r="G30" s="22" t="str">
        <f>IF(OR($A30="",AND($B$4&lt;&gt;"",$C30&lt;&gt;$B$4)),"",COUNTIFS('Örnek - Kayıt'!$A$6:$A$39,"&gt;="&amp;DATE($B$3,$B$2,1),'Örnek - Kayıt'!$A$6:$A$39,"&lt;"&amp;DATE($B$3,$B$2+1,1),'Örnek - Kayıt'!$B$6:$B$39,$A30,'Örnek - Kayıt'!$I$6:$I$39,"&gt;0"))</f>
        <v/>
      </c>
      <c r="H30" s="22" t="str">
        <f>IF(OR($A30="",AND($B$4&lt;&gt;"",$C30&lt;&gt;$B$4)),"",SUMIFS('Örnek - Kayıt'!$I$6:$I$39,'Örnek - Kayıt'!$A$6:$A$39,"&gt;="&amp;DATE($B$3,$B$2,1),'Örnek - Kayıt'!$A$6:$A$39,"&lt;"&amp;DATE($B$3,$B$2+1,1),'Örnek - Kayıt'!$B$6:$B$39,$A30))</f>
        <v/>
      </c>
      <c r="I30" s="22" t="str">
        <f t="shared" si="3"/>
        <v/>
      </c>
      <c r="J30" s="22" t="str">
        <f>IF(OR($A30="",AND($B$4&lt;&gt;"",$C30&lt;&gt;$B$4)),"",COUNTIFS('Örnek - Kayıt'!$A$6:$A$39,"&gt;="&amp;DATE($B$3,$B$2,1),'Örnek - Kayıt'!$A$6:$A$39,"&lt;"&amp;DATE($B$3,$B$2+1,1),'Örnek - Kayıt'!$B$6:$B$39,$A30,'Örnek - Kayıt'!$H$6:$H$39,"&gt;"&amp;$H$3))</f>
        <v/>
      </c>
      <c r="L30" s="22" t="str">
        <f>IF(OR(OR($A30="",AND($B$4&lt;&gt;"",$C30&lt;&gt;$B$4)),L$6=""),"",IF(COUNTIFS('Örnek - Kayıt'!$A$6:$A$39,DATE($B$3,$B$2,L$6),'Örnek - Kayıt'!$B$6:$B$39,$A30,'Örnek - Kayıt'!$J$6:$J$39,"Çıkış yok")+COUNTIFS('Örnek - Kayıt'!$A$6:$A$39,DATE($B$3,$B$2,L$6),'Örnek - Kayıt'!$B$6:$B$39,$A30,'Örnek - Kayıt'!$J$6:$J$39,"Giriş yok")&gt;0,"?",IF(COUNTIFS('Örnek - Kayıt'!$A$6:$A$39,DATE($B$3,$B$2,L$6),'Örnek - Kayıt'!$B$6:$B$39,$A30,'Örnek - Kayıt'!$H$6:$H$39,"&gt;-24")&gt;0,"Ç","")))</f>
        <v/>
      </c>
      <c r="M30" s="22" t="str">
        <f>IF(OR(OR($A30="",AND($B$4&lt;&gt;"",$C30&lt;&gt;$B$4)),M$6=""),"",IF(COUNTIFS('Örnek - Kayıt'!$A$6:$A$39,DATE($B$3,$B$2,M$6),'Örnek - Kayıt'!$B$6:$B$39,$A30,'Örnek - Kayıt'!$J$6:$J$39,"Çıkış yok")+COUNTIFS('Örnek - Kayıt'!$A$6:$A$39,DATE($B$3,$B$2,M$6),'Örnek - Kayıt'!$B$6:$B$39,$A30,'Örnek - Kayıt'!$J$6:$J$39,"Giriş yok")&gt;0,"?",IF(COUNTIFS('Örnek - Kayıt'!$A$6:$A$39,DATE($B$3,$B$2,M$6),'Örnek - Kayıt'!$B$6:$B$39,$A30,'Örnek - Kayıt'!$H$6:$H$39,"&gt;-24")&gt;0,"Ç","")))</f>
        <v/>
      </c>
      <c r="N30" s="22" t="str">
        <f>IF(OR(OR($A30="",AND($B$4&lt;&gt;"",$C30&lt;&gt;$B$4)),N$6=""),"",IF(COUNTIFS('Örnek - Kayıt'!$A$6:$A$39,DATE($B$3,$B$2,N$6),'Örnek - Kayıt'!$B$6:$B$39,$A30,'Örnek - Kayıt'!$J$6:$J$39,"Çıkış yok")+COUNTIFS('Örnek - Kayıt'!$A$6:$A$39,DATE($B$3,$B$2,N$6),'Örnek - Kayıt'!$B$6:$B$39,$A30,'Örnek - Kayıt'!$J$6:$J$39,"Giriş yok")&gt;0,"?",IF(COUNTIFS('Örnek - Kayıt'!$A$6:$A$39,DATE($B$3,$B$2,N$6),'Örnek - Kayıt'!$B$6:$B$39,$A30,'Örnek - Kayıt'!$H$6:$H$39,"&gt;-24")&gt;0,"Ç","")))</f>
        <v/>
      </c>
      <c r="O30" s="22" t="str">
        <f>IF(OR(OR($A30="",AND($B$4&lt;&gt;"",$C30&lt;&gt;$B$4)),O$6=""),"",IF(COUNTIFS('Örnek - Kayıt'!$A$6:$A$39,DATE($B$3,$B$2,O$6),'Örnek - Kayıt'!$B$6:$B$39,$A30,'Örnek - Kayıt'!$J$6:$J$39,"Çıkış yok")+COUNTIFS('Örnek - Kayıt'!$A$6:$A$39,DATE($B$3,$B$2,O$6),'Örnek - Kayıt'!$B$6:$B$39,$A30,'Örnek - Kayıt'!$J$6:$J$39,"Giriş yok")&gt;0,"?",IF(COUNTIFS('Örnek - Kayıt'!$A$6:$A$39,DATE($B$3,$B$2,O$6),'Örnek - Kayıt'!$B$6:$B$39,$A30,'Örnek - Kayıt'!$H$6:$H$39,"&gt;-24")&gt;0,"Ç","")))</f>
        <v/>
      </c>
      <c r="P30" s="22" t="str">
        <f>IF(OR(OR($A30="",AND($B$4&lt;&gt;"",$C30&lt;&gt;$B$4)),P$6=""),"",IF(COUNTIFS('Örnek - Kayıt'!$A$6:$A$39,DATE($B$3,$B$2,P$6),'Örnek - Kayıt'!$B$6:$B$39,$A30,'Örnek - Kayıt'!$J$6:$J$39,"Çıkış yok")+COUNTIFS('Örnek - Kayıt'!$A$6:$A$39,DATE($B$3,$B$2,P$6),'Örnek - Kayıt'!$B$6:$B$39,$A30,'Örnek - Kayıt'!$J$6:$J$39,"Giriş yok")&gt;0,"?",IF(COUNTIFS('Örnek - Kayıt'!$A$6:$A$39,DATE($B$3,$B$2,P$6),'Örnek - Kayıt'!$B$6:$B$39,$A30,'Örnek - Kayıt'!$H$6:$H$39,"&gt;-24")&gt;0,"Ç","")))</f>
        <v/>
      </c>
      <c r="Q30" s="22" t="str">
        <f>IF(OR(OR($A30="",AND($B$4&lt;&gt;"",$C30&lt;&gt;$B$4)),Q$6=""),"",IF(COUNTIFS('Örnek - Kayıt'!$A$6:$A$39,DATE($B$3,$B$2,Q$6),'Örnek - Kayıt'!$B$6:$B$39,$A30,'Örnek - Kayıt'!$J$6:$J$39,"Çıkış yok")+COUNTIFS('Örnek - Kayıt'!$A$6:$A$39,DATE($B$3,$B$2,Q$6),'Örnek - Kayıt'!$B$6:$B$39,$A30,'Örnek - Kayıt'!$J$6:$J$39,"Giriş yok")&gt;0,"?",IF(COUNTIFS('Örnek - Kayıt'!$A$6:$A$39,DATE($B$3,$B$2,Q$6),'Örnek - Kayıt'!$B$6:$B$39,$A30,'Örnek - Kayıt'!$H$6:$H$39,"&gt;-24")&gt;0,"Ç","")))</f>
        <v/>
      </c>
      <c r="R30" s="22" t="str">
        <f>IF(OR(OR($A30="",AND($B$4&lt;&gt;"",$C30&lt;&gt;$B$4)),R$6=""),"",IF(COUNTIFS('Örnek - Kayıt'!$A$6:$A$39,DATE($B$3,$B$2,R$6),'Örnek - Kayıt'!$B$6:$B$39,$A30,'Örnek - Kayıt'!$J$6:$J$39,"Çıkış yok")+COUNTIFS('Örnek - Kayıt'!$A$6:$A$39,DATE($B$3,$B$2,R$6),'Örnek - Kayıt'!$B$6:$B$39,$A30,'Örnek - Kayıt'!$J$6:$J$39,"Giriş yok")&gt;0,"?",IF(COUNTIFS('Örnek - Kayıt'!$A$6:$A$39,DATE($B$3,$B$2,R$6),'Örnek - Kayıt'!$B$6:$B$39,$A30,'Örnek - Kayıt'!$H$6:$H$39,"&gt;-24")&gt;0,"Ç","")))</f>
        <v/>
      </c>
      <c r="S30" s="22" t="str">
        <f>IF(OR(OR($A30="",AND($B$4&lt;&gt;"",$C30&lt;&gt;$B$4)),S$6=""),"",IF(COUNTIFS('Örnek - Kayıt'!$A$6:$A$39,DATE($B$3,$B$2,S$6),'Örnek - Kayıt'!$B$6:$B$39,$A30,'Örnek - Kayıt'!$J$6:$J$39,"Çıkış yok")+COUNTIFS('Örnek - Kayıt'!$A$6:$A$39,DATE($B$3,$B$2,S$6),'Örnek - Kayıt'!$B$6:$B$39,$A30,'Örnek - Kayıt'!$J$6:$J$39,"Giriş yok")&gt;0,"?",IF(COUNTIFS('Örnek - Kayıt'!$A$6:$A$39,DATE($B$3,$B$2,S$6),'Örnek - Kayıt'!$B$6:$B$39,$A30,'Örnek - Kayıt'!$H$6:$H$39,"&gt;-24")&gt;0,"Ç","")))</f>
        <v/>
      </c>
      <c r="T30" s="22" t="str">
        <f>IF(OR(OR($A30="",AND($B$4&lt;&gt;"",$C30&lt;&gt;$B$4)),T$6=""),"",IF(COUNTIFS('Örnek - Kayıt'!$A$6:$A$39,DATE($B$3,$B$2,T$6),'Örnek - Kayıt'!$B$6:$B$39,$A30,'Örnek - Kayıt'!$J$6:$J$39,"Çıkış yok")+COUNTIFS('Örnek - Kayıt'!$A$6:$A$39,DATE($B$3,$B$2,T$6),'Örnek - Kayıt'!$B$6:$B$39,$A30,'Örnek - Kayıt'!$J$6:$J$39,"Giriş yok")&gt;0,"?",IF(COUNTIFS('Örnek - Kayıt'!$A$6:$A$39,DATE($B$3,$B$2,T$6),'Örnek - Kayıt'!$B$6:$B$39,$A30,'Örnek - Kayıt'!$H$6:$H$39,"&gt;-24")&gt;0,"Ç","")))</f>
        <v/>
      </c>
      <c r="U30" s="22" t="str">
        <f>IF(OR(OR($A30="",AND($B$4&lt;&gt;"",$C30&lt;&gt;$B$4)),U$6=""),"",IF(COUNTIFS('Örnek - Kayıt'!$A$6:$A$39,DATE($B$3,$B$2,U$6),'Örnek - Kayıt'!$B$6:$B$39,$A30,'Örnek - Kayıt'!$J$6:$J$39,"Çıkış yok")+COUNTIFS('Örnek - Kayıt'!$A$6:$A$39,DATE($B$3,$B$2,U$6),'Örnek - Kayıt'!$B$6:$B$39,$A30,'Örnek - Kayıt'!$J$6:$J$39,"Giriş yok")&gt;0,"?",IF(COUNTIFS('Örnek - Kayıt'!$A$6:$A$39,DATE($B$3,$B$2,U$6),'Örnek - Kayıt'!$B$6:$B$39,$A30,'Örnek - Kayıt'!$H$6:$H$39,"&gt;-24")&gt;0,"Ç","")))</f>
        <v/>
      </c>
      <c r="V30" s="22" t="str">
        <f>IF(OR(OR($A30="",AND($B$4&lt;&gt;"",$C30&lt;&gt;$B$4)),V$6=""),"",IF(COUNTIFS('Örnek - Kayıt'!$A$6:$A$39,DATE($B$3,$B$2,V$6),'Örnek - Kayıt'!$B$6:$B$39,$A30,'Örnek - Kayıt'!$J$6:$J$39,"Çıkış yok")+COUNTIFS('Örnek - Kayıt'!$A$6:$A$39,DATE($B$3,$B$2,V$6),'Örnek - Kayıt'!$B$6:$B$39,$A30,'Örnek - Kayıt'!$J$6:$J$39,"Giriş yok")&gt;0,"?",IF(COUNTIFS('Örnek - Kayıt'!$A$6:$A$39,DATE($B$3,$B$2,V$6),'Örnek - Kayıt'!$B$6:$B$39,$A30,'Örnek - Kayıt'!$H$6:$H$39,"&gt;-24")&gt;0,"Ç","")))</f>
        <v/>
      </c>
      <c r="W30" s="22" t="str">
        <f>IF(OR(OR($A30="",AND($B$4&lt;&gt;"",$C30&lt;&gt;$B$4)),W$6=""),"",IF(COUNTIFS('Örnek - Kayıt'!$A$6:$A$39,DATE($B$3,$B$2,W$6),'Örnek - Kayıt'!$B$6:$B$39,$A30,'Örnek - Kayıt'!$J$6:$J$39,"Çıkış yok")+COUNTIFS('Örnek - Kayıt'!$A$6:$A$39,DATE($B$3,$B$2,W$6),'Örnek - Kayıt'!$B$6:$B$39,$A30,'Örnek - Kayıt'!$J$6:$J$39,"Giriş yok")&gt;0,"?",IF(COUNTIFS('Örnek - Kayıt'!$A$6:$A$39,DATE($B$3,$B$2,W$6),'Örnek - Kayıt'!$B$6:$B$39,$A30,'Örnek - Kayıt'!$H$6:$H$39,"&gt;-24")&gt;0,"Ç","")))</f>
        <v/>
      </c>
      <c r="X30" s="22" t="str">
        <f>IF(OR(OR($A30="",AND($B$4&lt;&gt;"",$C30&lt;&gt;$B$4)),X$6=""),"",IF(COUNTIFS('Örnek - Kayıt'!$A$6:$A$39,DATE($B$3,$B$2,X$6),'Örnek - Kayıt'!$B$6:$B$39,$A30,'Örnek - Kayıt'!$J$6:$J$39,"Çıkış yok")+COUNTIFS('Örnek - Kayıt'!$A$6:$A$39,DATE($B$3,$B$2,X$6),'Örnek - Kayıt'!$B$6:$B$39,$A30,'Örnek - Kayıt'!$J$6:$J$39,"Giriş yok")&gt;0,"?",IF(COUNTIFS('Örnek - Kayıt'!$A$6:$A$39,DATE($B$3,$B$2,X$6),'Örnek - Kayıt'!$B$6:$B$39,$A30,'Örnek - Kayıt'!$H$6:$H$39,"&gt;-24")&gt;0,"Ç","")))</f>
        <v/>
      </c>
      <c r="Y30" s="22" t="str">
        <f>IF(OR(OR($A30="",AND($B$4&lt;&gt;"",$C30&lt;&gt;$B$4)),Y$6=""),"",IF(COUNTIFS('Örnek - Kayıt'!$A$6:$A$39,DATE($B$3,$B$2,Y$6),'Örnek - Kayıt'!$B$6:$B$39,$A30,'Örnek - Kayıt'!$J$6:$J$39,"Çıkış yok")+COUNTIFS('Örnek - Kayıt'!$A$6:$A$39,DATE($B$3,$B$2,Y$6),'Örnek - Kayıt'!$B$6:$B$39,$A30,'Örnek - Kayıt'!$J$6:$J$39,"Giriş yok")&gt;0,"?",IF(COUNTIFS('Örnek - Kayıt'!$A$6:$A$39,DATE($B$3,$B$2,Y$6),'Örnek - Kayıt'!$B$6:$B$39,$A30,'Örnek - Kayıt'!$H$6:$H$39,"&gt;-24")&gt;0,"Ç","")))</f>
        <v/>
      </c>
      <c r="Z30" s="22" t="str">
        <f>IF(OR(OR($A30="",AND($B$4&lt;&gt;"",$C30&lt;&gt;$B$4)),Z$6=""),"",IF(COUNTIFS('Örnek - Kayıt'!$A$6:$A$39,DATE($B$3,$B$2,Z$6),'Örnek - Kayıt'!$B$6:$B$39,$A30,'Örnek - Kayıt'!$J$6:$J$39,"Çıkış yok")+COUNTIFS('Örnek - Kayıt'!$A$6:$A$39,DATE($B$3,$B$2,Z$6),'Örnek - Kayıt'!$B$6:$B$39,$A30,'Örnek - Kayıt'!$J$6:$J$39,"Giriş yok")&gt;0,"?",IF(COUNTIFS('Örnek - Kayıt'!$A$6:$A$39,DATE($B$3,$B$2,Z$6),'Örnek - Kayıt'!$B$6:$B$39,$A30,'Örnek - Kayıt'!$H$6:$H$39,"&gt;-24")&gt;0,"Ç","")))</f>
        <v/>
      </c>
      <c r="AA30" s="22" t="str">
        <f>IF(OR(OR($A30="",AND($B$4&lt;&gt;"",$C30&lt;&gt;$B$4)),AA$6=""),"",IF(COUNTIFS('Örnek - Kayıt'!$A$6:$A$39,DATE($B$3,$B$2,AA$6),'Örnek - Kayıt'!$B$6:$B$39,$A30,'Örnek - Kayıt'!$J$6:$J$39,"Çıkış yok")+COUNTIFS('Örnek - Kayıt'!$A$6:$A$39,DATE($B$3,$B$2,AA$6),'Örnek - Kayıt'!$B$6:$B$39,$A30,'Örnek - Kayıt'!$J$6:$J$39,"Giriş yok")&gt;0,"?",IF(COUNTIFS('Örnek - Kayıt'!$A$6:$A$39,DATE($B$3,$B$2,AA$6),'Örnek - Kayıt'!$B$6:$B$39,$A30,'Örnek - Kayıt'!$H$6:$H$39,"&gt;-24")&gt;0,"Ç","")))</f>
        <v/>
      </c>
      <c r="AB30" s="22" t="str">
        <f>IF(OR(OR($A30="",AND($B$4&lt;&gt;"",$C30&lt;&gt;$B$4)),AB$6=""),"",IF(COUNTIFS('Örnek - Kayıt'!$A$6:$A$39,DATE($B$3,$B$2,AB$6),'Örnek - Kayıt'!$B$6:$B$39,$A30,'Örnek - Kayıt'!$J$6:$J$39,"Çıkış yok")+COUNTIFS('Örnek - Kayıt'!$A$6:$A$39,DATE($B$3,$B$2,AB$6),'Örnek - Kayıt'!$B$6:$B$39,$A30,'Örnek - Kayıt'!$J$6:$J$39,"Giriş yok")&gt;0,"?",IF(COUNTIFS('Örnek - Kayıt'!$A$6:$A$39,DATE($B$3,$B$2,AB$6),'Örnek - Kayıt'!$B$6:$B$39,$A30,'Örnek - Kayıt'!$H$6:$H$39,"&gt;-24")&gt;0,"Ç","")))</f>
        <v/>
      </c>
      <c r="AC30" s="22" t="str">
        <f>IF(OR(OR($A30="",AND($B$4&lt;&gt;"",$C30&lt;&gt;$B$4)),AC$6=""),"",IF(COUNTIFS('Örnek - Kayıt'!$A$6:$A$39,DATE($B$3,$B$2,AC$6),'Örnek - Kayıt'!$B$6:$B$39,$A30,'Örnek - Kayıt'!$J$6:$J$39,"Çıkış yok")+COUNTIFS('Örnek - Kayıt'!$A$6:$A$39,DATE($B$3,$B$2,AC$6),'Örnek - Kayıt'!$B$6:$B$39,$A30,'Örnek - Kayıt'!$J$6:$J$39,"Giriş yok")&gt;0,"?",IF(COUNTIFS('Örnek - Kayıt'!$A$6:$A$39,DATE($B$3,$B$2,AC$6),'Örnek - Kayıt'!$B$6:$B$39,$A30,'Örnek - Kayıt'!$H$6:$H$39,"&gt;-24")&gt;0,"Ç","")))</f>
        <v/>
      </c>
      <c r="AD30" s="22" t="str">
        <f>IF(OR(OR($A30="",AND($B$4&lt;&gt;"",$C30&lt;&gt;$B$4)),AD$6=""),"",IF(COUNTIFS('Örnek - Kayıt'!$A$6:$A$39,DATE($B$3,$B$2,AD$6),'Örnek - Kayıt'!$B$6:$B$39,$A30,'Örnek - Kayıt'!$J$6:$J$39,"Çıkış yok")+COUNTIFS('Örnek - Kayıt'!$A$6:$A$39,DATE($B$3,$B$2,AD$6),'Örnek - Kayıt'!$B$6:$B$39,$A30,'Örnek - Kayıt'!$J$6:$J$39,"Giriş yok")&gt;0,"?",IF(COUNTIFS('Örnek - Kayıt'!$A$6:$A$39,DATE($B$3,$B$2,AD$6),'Örnek - Kayıt'!$B$6:$B$39,$A30,'Örnek - Kayıt'!$H$6:$H$39,"&gt;-24")&gt;0,"Ç","")))</f>
        <v/>
      </c>
      <c r="AE30" s="22" t="str">
        <f>IF(OR(OR($A30="",AND($B$4&lt;&gt;"",$C30&lt;&gt;$B$4)),AE$6=""),"",IF(COUNTIFS('Örnek - Kayıt'!$A$6:$A$39,DATE($B$3,$B$2,AE$6),'Örnek - Kayıt'!$B$6:$B$39,$A30,'Örnek - Kayıt'!$J$6:$J$39,"Çıkış yok")+COUNTIFS('Örnek - Kayıt'!$A$6:$A$39,DATE($B$3,$B$2,AE$6),'Örnek - Kayıt'!$B$6:$B$39,$A30,'Örnek - Kayıt'!$J$6:$J$39,"Giriş yok")&gt;0,"?",IF(COUNTIFS('Örnek - Kayıt'!$A$6:$A$39,DATE($B$3,$B$2,AE$6),'Örnek - Kayıt'!$B$6:$B$39,$A30,'Örnek - Kayıt'!$H$6:$H$39,"&gt;-24")&gt;0,"Ç","")))</f>
        <v/>
      </c>
      <c r="AF30" s="22" t="str">
        <f>IF(OR(OR($A30="",AND($B$4&lt;&gt;"",$C30&lt;&gt;$B$4)),AF$6=""),"",IF(COUNTIFS('Örnek - Kayıt'!$A$6:$A$39,DATE($B$3,$B$2,AF$6),'Örnek - Kayıt'!$B$6:$B$39,$A30,'Örnek - Kayıt'!$J$6:$J$39,"Çıkış yok")+COUNTIFS('Örnek - Kayıt'!$A$6:$A$39,DATE($B$3,$B$2,AF$6),'Örnek - Kayıt'!$B$6:$B$39,$A30,'Örnek - Kayıt'!$J$6:$J$39,"Giriş yok")&gt;0,"?",IF(COUNTIFS('Örnek - Kayıt'!$A$6:$A$39,DATE($B$3,$B$2,AF$6),'Örnek - Kayıt'!$B$6:$B$39,$A30,'Örnek - Kayıt'!$H$6:$H$39,"&gt;-24")&gt;0,"Ç","")))</f>
        <v/>
      </c>
      <c r="AG30" s="22" t="str">
        <f>IF(OR(OR($A30="",AND($B$4&lt;&gt;"",$C30&lt;&gt;$B$4)),AG$6=""),"",IF(COUNTIFS('Örnek - Kayıt'!$A$6:$A$39,DATE($B$3,$B$2,AG$6),'Örnek - Kayıt'!$B$6:$B$39,$A30,'Örnek - Kayıt'!$J$6:$J$39,"Çıkış yok")+COUNTIFS('Örnek - Kayıt'!$A$6:$A$39,DATE($B$3,$B$2,AG$6),'Örnek - Kayıt'!$B$6:$B$39,$A30,'Örnek - Kayıt'!$J$6:$J$39,"Giriş yok")&gt;0,"?",IF(COUNTIFS('Örnek - Kayıt'!$A$6:$A$39,DATE($B$3,$B$2,AG$6),'Örnek - Kayıt'!$B$6:$B$39,$A30,'Örnek - Kayıt'!$H$6:$H$39,"&gt;-24")&gt;0,"Ç","")))</f>
        <v/>
      </c>
      <c r="AH30" s="22" t="str">
        <f>IF(OR(OR($A30="",AND($B$4&lt;&gt;"",$C30&lt;&gt;$B$4)),AH$6=""),"",IF(COUNTIFS('Örnek - Kayıt'!$A$6:$A$39,DATE($B$3,$B$2,AH$6),'Örnek - Kayıt'!$B$6:$B$39,$A30,'Örnek - Kayıt'!$J$6:$J$39,"Çıkış yok")+COUNTIFS('Örnek - Kayıt'!$A$6:$A$39,DATE($B$3,$B$2,AH$6),'Örnek - Kayıt'!$B$6:$B$39,$A30,'Örnek - Kayıt'!$J$6:$J$39,"Giriş yok")&gt;0,"?",IF(COUNTIFS('Örnek - Kayıt'!$A$6:$A$39,DATE($B$3,$B$2,AH$6),'Örnek - Kayıt'!$B$6:$B$39,$A30,'Örnek - Kayıt'!$H$6:$H$39,"&gt;-24")&gt;0,"Ç","")))</f>
        <v/>
      </c>
      <c r="AI30" s="22" t="str">
        <f>IF(OR(OR($A30="",AND($B$4&lt;&gt;"",$C30&lt;&gt;$B$4)),AI$6=""),"",IF(COUNTIFS('Örnek - Kayıt'!$A$6:$A$39,DATE($B$3,$B$2,AI$6),'Örnek - Kayıt'!$B$6:$B$39,$A30,'Örnek - Kayıt'!$J$6:$J$39,"Çıkış yok")+COUNTIFS('Örnek - Kayıt'!$A$6:$A$39,DATE($B$3,$B$2,AI$6),'Örnek - Kayıt'!$B$6:$B$39,$A30,'Örnek - Kayıt'!$J$6:$J$39,"Giriş yok")&gt;0,"?",IF(COUNTIFS('Örnek - Kayıt'!$A$6:$A$39,DATE($B$3,$B$2,AI$6),'Örnek - Kayıt'!$B$6:$B$39,$A30,'Örnek - Kayıt'!$H$6:$H$39,"&gt;-24")&gt;0,"Ç","")))</f>
        <v/>
      </c>
      <c r="AJ30" s="22" t="str">
        <f>IF(OR(OR($A30="",AND($B$4&lt;&gt;"",$C30&lt;&gt;$B$4)),AJ$6=""),"",IF(COUNTIFS('Örnek - Kayıt'!$A$6:$A$39,DATE($B$3,$B$2,AJ$6),'Örnek - Kayıt'!$B$6:$B$39,$A30,'Örnek - Kayıt'!$J$6:$J$39,"Çıkış yok")+COUNTIFS('Örnek - Kayıt'!$A$6:$A$39,DATE($B$3,$B$2,AJ$6),'Örnek - Kayıt'!$B$6:$B$39,$A30,'Örnek - Kayıt'!$J$6:$J$39,"Giriş yok")&gt;0,"?",IF(COUNTIFS('Örnek - Kayıt'!$A$6:$A$39,DATE($B$3,$B$2,AJ$6),'Örnek - Kayıt'!$B$6:$B$39,$A30,'Örnek - Kayıt'!$H$6:$H$39,"&gt;-24")&gt;0,"Ç","")))</f>
        <v/>
      </c>
      <c r="AK30" s="22" t="str">
        <f>IF(OR(OR($A30="",AND($B$4&lt;&gt;"",$C30&lt;&gt;$B$4)),AK$6=""),"",IF(COUNTIFS('Örnek - Kayıt'!$A$6:$A$39,DATE($B$3,$B$2,AK$6),'Örnek - Kayıt'!$B$6:$B$39,$A30,'Örnek - Kayıt'!$J$6:$J$39,"Çıkış yok")+COUNTIFS('Örnek - Kayıt'!$A$6:$A$39,DATE($B$3,$B$2,AK$6),'Örnek - Kayıt'!$B$6:$B$39,$A30,'Örnek - Kayıt'!$J$6:$J$39,"Giriş yok")&gt;0,"?",IF(COUNTIFS('Örnek - Kayıt'!$A$6:$A$39,DATE($B$3,$B$2,AK$6),'Örnek - Kayıt'!$B$6:$B$39,$A30,'Örnek - Kayıt'!$H$6:$H$39,"&gt;-24")&gt;0,"Ç","")))</f>
        <v/>
      </c>
      <c r="AL30" s="22" t="str">
        <f>IF(OR(OR($A30="",AND($B$4&lt;&gt;"",$C30&lt;&gt;$B$4)),AL$6=""),"",IF(COUNTIFS('Örnek - Kayıt'!$A$6:$A$39,DATE($B$3,$B$2,AL$6),'Örnek - Kayıt'!$B$6:$B$39,$A30,'Örnek - Kayıt'!$J$6:$J$39,"Çıkış yok")+COUNTIFS('Örnek - Kayıt'!$A$6:$A$39,DATE($B$3,$B$2,AL$6),'Örnek - Kayıt'!$B$6:$B$39,$A30,'Örnek - Kayıt'!$J$6:$J$39,"Giriş yok")&gt;0,"?",IF(COUNTIFS('Örnek - Kayıt'!$A$6:$A$39,DATE($B$3,$B$2,AL$6),'Örnek - Kayıt'!$B$6:$B$39,$A30,'Örnek - Kayıt'!$H$6:$H$39,"&gt;-24")&gt;0,"Ç","")))</f>
        <v/>
      </c>
      <c r="AM30" s="22" t="str">
        <f>IF(OR(OR($A30="",AND($B$4&lt;&gt;"",$C30&lt;&gt;$B$4)),AM$6=""),"",IF(COUNTIFS('Örnek - Kayıt'!$A$6:$A$39,DATE($B$3,$B$2,AM$6),'Örnek - Kayıt'!$B$6:$B$39,$A30,'Örnek - Kayıt'!$J$6:$J$39,"Çıkış yok")+COUNTIFS('Örnek - Kayıt'!$A$6:$A$39,DATE($B$3,$B$2,AM$6),'Örnek - Kayıt'!$B$6:$B$39,$A30,'Örnek - Kayıt'!$J$6:$J$39,"Giriş yok")&gt;0,"?",IF(COUNTIFS('Örnek - Kayıt'!$A$6:$A$39,DATE($B$3,$B$2,AM$6),'Örnek - Kayıt'!$B$6:$B$39,$A30,'Örnek - Kayıt'!$H$6:$H$39,"&gt;-24")&gt;0,"Ç","")))</f>
        <v/>
      </c>
      <c r="AN30" s="22" t="str">
        <f>IF(OR(OR($A30="",AND($B$4&lt;&gt;"",$C30&lt;&gt;$B$4)),AN$6=""),"",IF(COUNTIFS('Örnek - Kayıt'!$A$6:$A$39,DATE($B$3,$B$2,AN$6),'Örnek - Kayıt'!$B$6:$B$39,$A30,'Örnek - Kayıt'!$J$6:$J$39,"Çıkış yok")+COUNTIFS('Örnek - Kayıt'!$A$6:$A$39,DATE($B$3,$B$2,AN$6),'Örnek - Kayıt'!$B$6:$B$39,$A30,'Örnek - Kayıt'!$J$6:$J$39,"Giriş yok")&gt;0,"?",IF(COUNTIFS('Örnek - Kayıt'!$A$6:$A$39,DATE($B$3,$B$2,AN$6),'Örnek - Kayıt'!$B$6:$B$39,$A30,'Örnek - Kayıt'!$H$6:$H$39,"&gt;-24")&gt;0,"Ç","")))</f>
        <v/>
      </c>
      <c r="AO30" s="22" t="str">
        <f>IF(OR(OR($A30="",AND($B$4&lt;&gt;"",$C30&lt;&gt;$B$4)),AO$6=""),"",IF(COUNTIFS('Örnek - Kayıt'!$A$6:$A$39,DATE($B$3,$B$2,AO$6),'Örnek - Kayıt'!$B$6:$B$39,$A30,'Örnek - Kayıt'!$J$6:$J$39,"Çıkış yok")+COUNTIFS('Örnek - Kayıt'!$A$6:$A$39,DATE($B$3,$B$2,AO$6),'Örnek - Kayıt'!$B$6:$B$39,$A30,'Örnek - Kayıt'!$J$6:$J$39,"Giriş yok")&gt;0,"?",IF(COUNTIFS('Örnek - Kayıt'!$A$6:$A$39,DATE($B$3,$B$2,AO$6),'Örnek - Kayıt'!$B$6:$B$39,$A30,'Örnek - Kayıt'!$H$6:$H$39,"&gt;-24")&gt;0,"Ç","")))</f>
        <v/>
      </c>
      <c r="AP30" s="22" t="str">
        <f>IF(OR(OR($A30="",AND($B$4&lt;&gt;"",$C30&lt;&gt;$B$4)),AP$6=""),"",IF(COUNTIFS('Örnek - Kayıt'!$A$6:$A$39,DATE($B$3,$B$2,AP$6),'Örnek - Kayıt'!$B$6:$B$39,$A30,'Örnek - Kayıt'!$J$6:$J$39,"Çıkış yok")+COUNTIFS('Örnek - Kayıt'!$A$6:$A$39,DATE($B$3,$B$2,AP$6),'Örnek - Kayıt'!$B$6:$B$39,$A30,'Örnek - Kayıt'!$J$6:$J$39,"Giriş yok")&gt;0,"?",IF(COUNTIFS('Örnek - Kayıt'!$A$6:$A$39,DATE($B$3,$B$2,AP$6),'Örnek - Kayıt'!$B$6:$B$39,$A30,'Örnek - Kayıt'!$H$6:$H$39,"&gt;-24")&gt;0,"Ç","")))</f>
        <v/>
      </c>
    </row>
    <row r="31" spans="1:42" ht="18" customHeight="1" x14ac:dyDescent="0.2">
      <c r="A31" s="28"/>
      <c r="B31" s="12"/>
      <c r="C31" s="12"/>
      <c r="D31" s="29" t="str">
        <f t="shared" si="1"/>
        <v/>
      </c>
      <c r="E31" s="30" t="str">
        <f>IF(OR($A31="",AND($B$4&lt;&gt;"",$C31&lt;&gt;$B$4)),"",SUMIFS('Örnek - Kayıt'!$H$6:$H$39,'Örnek - Kayıt'!$A$6:$A$39,"&gt;="&amp;DATE($B$3,$B$2,1),'Örnek - Kayıt'!$A$6:$A$39,"&lt;"&amp;DATE($B$3,$B$2+1,1),'Örnek - Kayıt'!$B$6:$B$39,$A31))</f>
        <v/>
      </c>
      <c r="F31" s="31" t="str">
        <f t="shared" si="2"/>
        <v/>
      </c>
      <c r="G31" s="22" t="str">
        <f>IF(OR($A31="",AND($B$4&lt;&gt;"",$C31&lt;&gt;$B$4)),"",COUNTIFS('Örnek - Kayıt'!$A$6:$A$39,"&gt;="&amp;DATE($B$3,$B$2,1),'Örnek - Kayıt'!$A$6:$A$39,"&lt;"&amp;DATE($B$3,$B$2+1,1),'Örnek - Kayıt'!$B$6:$B$39,$A31,'Örnek - Kayıt'!$I$6:$I$39,"&gt;0"))</f>
        <v/>
      </c>
      <c r="H31" s="22" t="str">
        <f>IF(OR($A31="",AND($B$4&lt;&gt;"",$C31&lt;&gt;$B$4)),"",SUMIFS('Örnek - Kayıt'!$I$6:$I$39,'Örnek - Kayıt'!$A$6:$A$39,"&gt;="&amp;DATE($B$3,$B$2,1),'Örnek - Kayıt'!$A$6:$A$39,"&lt;"&amp;DATE($B$3,$B$2+1,1),'Örnek - Kayıt'!$B$6:$B$39,$A31))</f>
        <v/>
      </c>
      <c r="I31" s="22" t="str">
        <f t="shared" si="3"/>
        <v/>
      </c>
      <c r="J31" s="22" t="str">
        <f>IF(OR($A31="",AND($B$4&lt;&gt;"",$C31&lt;&gt;$B$4)),"",COUNTIFS('Örnek - Kayıt'!$A$6:$A$39,"&gt;="&amp;DATE($B$3,$B$2,1),'Örnek - Kayıt'!$A$6:$A$39,"&lt;"&amp;DATE($B$3,$B$2+1,1),'Örnek - Kayıt'!$B$6:$B$39,$A31,'Örnek - Kayıt'!$H$6:$H$39,"&gt;"&amp;$H$3))</f>
        <v/>
      </c>
      <c r="L31" s="22" t="str">
        <f>IF(OR(OR($A31="",AND($B$4&lt;&gt;"",$C31&lt;&gt;$B$4)),L$6=""),"",IF(COUNTIFS('Örnek - Kayıt'!$A$6:$A$39,DATE($B$3,$B$2,L$6),'Örnek - Kayıt'!$B$6:$B$39,$A31,'Örnek - Kayıt'!$J$6:$J$39,"Çıkış yok")+COUNTIFS('Örnek - Kayıt'!$A$6:$A$39,DATE($B$3,$B$2,L$6),'Örnek - Kayıt'!$B$6:$B$39,$A31,'Örnek - Kayıt'!$J$6:$J$39,"Giriş yok")&gt;0,"?",IF(COUNTIFS('Örnek - Kayıt'!$A$6:$A$39,DATE($B$3,$B$2,L$6),'Örnek - Kayıt'!$B$6:$B$39,$A31,'Örnek - Kayıt'!$H$6:$H$39,"&gt;-24")&gt;0,"Ç","")))</f>
        <v/>
      </c>
      <c r="M31" s="22" t="str">
        <f>IF(OR(OR($A31="",AND($B$4&lt;&gt;"",$C31&lt;&gt;$B$4)),M$6=""),"",IF(COUNTIFS('Örnek - Kayıt'!$A$6:$A$39,DATE($B$3,$B$2,M$6),'Örnek - Kayıt'!$B$6:$B$39,$A31,'Örnek - Kayıt'!$J$6:$J$39,"Çıkış yok")+COUNTIFS('Örnek - Kayıt'!$A$6:$A$39,DATE($B$3,$B$2,M$6),'Örnek - Kayıt'!$B$6:$B$39,$A31,'Örnek - Kayıt'!$J$6:$J$39,"Giriş yok")&gt;0,"?",IF(COUNTIFS('Örnek - Kayıt'!$A$6:$A$39,DATE($B$3,$B$2,M$6),'Örnek - Kayıt'!$B$6:$B$39,$A31,'Örnek - Kayıt'!$H$6:$H$39,"&gt;-24")&gt;0,"Ç","")))</f>
        <v/>
      </c>
      <c r="N31" s="22" t="str">
        <f>IF(OR(OR($A31="",AND($B$4&lt;&gt;"",$C31&lt;&gt;$B$4)),N$6=""),"",IF(COUNTIFS('Örnek - Kayıt'!$A$6:$A$39,DATE($B$3,$B$2,N$6),'Örnek - Kayıt'!$B$6:$B$39,$A31,'Örnek - Kayıt'!$J$6:$J$39,"Çıkış yok")+COUNTIFS('Örnek - Kayıt'!$A$6:$A$39,DATE($B$3,$B$2,N$6),'Örnek - Kayıt'!$B$6:$B$39,$A31,'Örnek - Kayıt'!$J$6:$J$39,"Giriş yok")&gt;0,"?",IF(COUNTIFS('Örnek - Kayıt'!$A$6:$A$39,DATE($B$3,$B$2,N$6),'Örnek - Kayıt'!$B$6:$B$39,$A31,'Örnek - Kayıt'!$H$6:$H$39,"&gt;-24")&gt;0,"Ç","")))</f>
        <v/>
      </c>
      <c r="O31" s="22" t="str">
        <f>IF(OR(OR($A31="",AND($B$4&lt;&gt;"",$C31&lt;&gt;$B$4)),O$6=""),"",IF(COUNTIFS('Örnek - Kayıt'!$A$6:$A$39,DATE($B$3,$B$2,O$6),'Örnek - Kayıt'!$B$6:$B$39,$A31,'Örnek - Kayıt'!$J$6:$J$39,"Çıkış yok")+COUNTIFS('Örnek - Kayıt'!$A$6:$A$39,DATE($B$3,$B$2,O$6),'Örnek - Kayıt'!$B$6:$B$39,$A31,'Örnek - Kayıt'!$J$6:$J$39,"Giriş yok")&gt;0,"?",IF(COUNTIFS('Örnek - Kayıt'!$A$6:$A$39,DATE($B$3,$B$2,O$6),'Örnek - Kayıt'!$B$6:$B$39,$A31,'Örnek - Kayıt'!$H$6:$H$39,"&gt;-24")&gt;0,"Ç","")))</f>
        <v/>
      </c>
      <c r="P31" s="22" t="str">
        <f>IF(OR(OR($A31="",AND($B$4&lt;&gt;"",$C31&lt;&gt;$B$4)),P$6=""),"",IF(COUNTIFS('Örnek - Kayıt'!$A$6:$A$39,DATE($B$3,$B$2,P$6),'Örnek - Kayıt'!$B$6:$B$39,$A31,'Örnek - Kayıt'!$J$6:$J$39,"Çıkış yok")+COUNTIFS('Örnek - Kayıt'!$A$6:$A$39,DATE($B$3,$B$2,P$6),'Örnek - Kayıt'!$B$6:$B$39,$A31,'Örnek - Kayıt'!$J$6:$J$39,"Giriş yok")&gt;0,"?",IF(COUNTIFS('Örnek - Kayıt'!$A$6:$A$39,DATE($B$3,$B$2,P$6),'Örnek - Kayıt'!$B$6:$B$39,$A31,'Örnek - Kayıt'!$H$6:$H$39,"&gt;-24")&gt;0,"Ç","")))</f>
        <v/>
      </c>
      <c r="Q31" s="22" t="str">
        <f>IF(OR(OR($A31="",AND($B$4&lt;&gt;"",$C31&lt;&gt;$B$4)),Q$6=""),"",IF(COUNTIFS('Örnek - Kayıt'!$A$6:$A$39,DATE($B$3,$B$2,Q$6),'Örnek - Kayıt'!$B$6:$B$39,$A31,'Örnek - Kayıt'!$J$6:$J$39,"Çıkış yok")+COUNTIFS('Örnek - Kayıt'!$A$6:$A$39,DATE($B$3,$B$2,Q$6),'Örnek - Kayıt'!$B$6:$B$39,$A31,'Örnek - Kayıt'!$J$6:$J$39,"Giriş yok")&gt;0,"?",IF(COUNTIFS('Örnek - Kayıt'!$A$6:$A$39,DATE($B$3,$B$2,Q$6),'Örnek - Kayıt'!$B$6:$B$39,$A31,'Örnek - Kayıt'!$H$6:$H$39,"&gt;-24")&gt;0,"Ç","")))</f>
        <v/>
      </c>
      <c r="R31" s="22" t="str">
        <f>IF(OR(OR($A31="",AND($B$4&lt;&gt;"",$C31&lt;&gt;$B$4)),R$6=""),"",IF(COUNTIFS('Örnek - Kayıt'!$A$6:$A$39,DATE($B$3,$B$2,R$6),'Örnek - Kayıt'!$B$6:$B$39,$A31,'Örnek - Kayıt'!$J$6:$J$39,"Çıkış yok")+COUNTIFS('Örnek - Kayıt'!$A$6:$A$39,DATE($B$3,$B$2,R$6),'Örnek - Kayıt'!$B$6:$B$39,$A31,'Örnek - Kayıt'!$J$6:$J$39,"Giriş yok")&gt;0,"?",IF(COUNTIFS('Örnek - Kayıt'!$A$6:$A$39,DATE($B$3,$B$2,R$6),'Örnek - Kayıt'!$B$6:$B$39,$A31,'Örnek - Kayıt'!$H$6:$H$39,"&gt;-24")&gt;0,"Ç","")))</f>
        <v/>
      </c>
      <c r="S31" s="22" t="str">
        <f>IF(OR(OR($A31="",AND($B$4&lt;&gt;"",$C31&lt;&gt;$B$4)),S$6=""),"",IF(COUNTIFS('Örnek - Kayıt'!$A$6:$A$39,DATE($B$3,$B$2,S$6),'Örnek - Kayıt'!$B$6:$B$39,$A31,'Örnek - Kayıt'!$J$6:$J$39,"Çıkış yok")+COUNTIFS('Örnek - Kayıt'!$A$6:$A$39,DATE($B$3,$B$2,S$6),'Örnek - Kayıt'!$B$6:$B$39,$A31,'Örnek - Kayıt'!$J$6:$J$39,"Giriş yok")&gt;0,"?",IF(COUNTIFS('Örnek - Kayıt'!$A$6:$A$39,DATE($B$3,$B$2,S$6),'Örnek - Kayıt'!$B$6:$B$39,$A31,'Örnek - Kayıt'!$H$6:$H$39,"&gt;-24")&gt;0,"Ç","")))</f>
        <v/>
      </c>
      <c r="T31" s="22" t="str">
        <f>IF(OR(OR($A31="",AND($B$4&lt;&gt;"",$C31&lt;&gt;$B$4)),T$6=""),"",IF(COUNTIFS('Örnek - Kayıt'!$A$6:$A$39,DATE($B$3,$B$2,T$6),'Örnek - Kayıt'!$B$6:$B$39,$A31,'Örnek - Kayıt'!$J$6:$J$39,"Çıkış yok")+COUNTIFS('Örnek - Kayıt'!$A$6:$A$39,DATE($B$3,$B$2,T$6),'Örnek - Kayıt'!$B$6:$B$39,$A31,'Örnek - Kayıt'!$J$6:$J$39,"Giriş yok")&gt;0,"?",IF(COUNTIFS('Örnek - Kayıt'!$A$6:$A$39,DATE($B$3,$B$2,T$6),'Örnek - Kayıt'!$B$6:$B$39,$A31,'Örnek - Kayıt'!$H$6:$H$39,"&gt;-24")&gt;0,"Ç","")))</f>
        <v/>
      </c>
      <c r="U31" s="22" t="str">
        <f>IF(OR(OR($A31="",AND($B$4&lt;&gt;"",$C31&lt;&gt;$B$4)),U$6=""),"",IF(COUNTIFS('Örnek - Kayıt'!$A$6:$A$39,DATE($B$3,$B$2,U$6),'Örnek - Kayıt'!$B$6:$B$39,$A31,'Örnek - Kayıt'!$J$6:$J$39,"Çıkış yok")+COUNTIFS('Örnek - Kayıt'!$A$6:$A$39,DATE($B$3,$B$2,U$6),'Örnek - Kayıt'!$B$6:$B$39,$A31,'Örnek - Kayıt'!$J$6:$J$39,"Giriş yok")&gt;0,"?",IF(COUNTIFS('Örnek - Kayıt'!$A$6:$A$39,DATE($B$3,$B$2,U$6),'Örnek - Kayıt'!$B$6:$B$39,$A31,'Örnek - Kayıt'!$H$6:$H$39,"&gt;-24")&gt;0,"Ç","")))</f>
        <v/>
      </c>
      <c r="V31" s="22" t="str">
        <f>IF(OR(OR($A31="",AND($B$4&lt;&gt;"",$C31&lt;&gt;$B$4)),V$6=""),"",IF(COUNTIFS('Örnek - Kayıt'!$A$6:$A$39,DATE($B$3,$B$2,V$6),'Örnek - Kayıt'!$B$6:$B$39,$A31,'Örnek - Kayıt'!$J$6:$J$39,"Çıkış yok")+COUNTIFS('Örnek - Kayıt'!$A$6:$A$39,DATE($B$3,$B$2,V$6),'Örnek - Kayıt'!$B$6:$B$39,$A31,'Örnek - Kayıt'!$J$6:$J$39,"Giriş yok")&gt;0,"?",IF(COUNTIFS('Örnek - Kayıt'!$A$6:$A$39,DATE($B$3,$B$2,V$6),'Örnek - Kayıt'!$B$6:$B$39,$A31,'Örnek - Kayıt'!$H$6:$H$39,"&gt;-24")&gt;0,"Ç","")))</f>
        <v/>
      </c>
      <c r="W31" s="22" t="str">
        <f>IF(OR(OR($A31="",AND($B$4&lt;&gt;"",$C31&lt;&gt;$B$4)),W$6=""),"",IF(COUNTIFS('Örnek - Kayıt'!$A$6:$A$39,DATE($B$3,$B$2,W$6),'Örnek - Kayıt'!$B$6:$B$39,$A31,'Örnek - Kayıt'!$J$6:$J$39,"Çıkış yok")+COUNTIFS('Örnek - Kayıt'!$A$6:$A$39,DATE($B$3,$B$2,W$6),'Örnek - Kayıt'!$B$6:$B$39,$A31,'Örnek - Kayıt'!$J$6:$J$39,"Giriş yok")&gt;0,"?",IF(COUNTIFS('Örnek - Kayıt'!$A$6:$A$39,DATE($B$3,$B$2,W$6),'Örnek - Kayıt'!$B$6:$B$39,$A31,'Örnek - Kayıt'!$H$6:$H$39,"&gt;-24")&gt;0,"Ç","")))</f>
        <v/>
      </c>
      <c r="X31" s="22" t="str">
        <f>IF(OR(OR($A31="",AND($B$4&lt;&gt;"",$C31&lt;&gt;$B$4)),X$6=""),"",IF(COUNTIFS('Örnek - Kayıt'!$A$6:$A$39,DATE($B$3,$B$2,X$6),'Örnek - Kayıt'!$B$6:$B$39,$A31,'Örnek - Kayıt'!$J$6:$J$39,"Çıkış yok")+COUNTIFS('Örnek - Kayıt'!$A$6:$A$39,DATE($B$3,$B$2,X$6),'Örnek - Kayıt'!$B$6:$B$39,$A31,'Örnek - Kayıt'!$J$6:$J$39,"Giriş yok")&gt;0,"?",IF(COUNTIFS('Örnek - Kayıt'!$A$6:$A$39,DATE($B$3,$B$2,X$6),'Örnek - Kayıt'!$B$6:$B$39,$A31,'Örnek - Kayıt'!$H$6:$H$39,"&gt;-24")&gt;0,"Ç","")))</f>
        <v/>
      </c>
      <c r="Y31" s="22" t="str">
        <f>IF(OR(OR($A31="",AND($B$4&lt;&gt;"",$C31&lt;&gt;$B$4)),Y$6=""),"",IF(COUNTIFS('Örnek - Kayıt'!$A$6:$A$39,DATE($B$3,$B$2,Y$6),'Örnek - Kayıt'!$B$6:$B$39,$A31,'Örnek - Kayıt'!$J$6:$J$39,"Çıkış yok")+COUNTIFS('Örnek - Kayıt'!$A$6:$A$39,DATE($B$3,$B$2,Y$6),'Örnek - Kayıt'!$B$6:$B$39,$A31,'Örnek - Kayıt'!$J$6:$J$39,"Giriş yok")&gt;0,"?",IF(COUNTIFS('Örnek - Kayıt'!$A$6:$A$39,DATE($B$3,$B$2,Y$6),'Örnek - Kayıt'!$B$6:$B$39,$A31,'Örnek - Kayıt'!$H$6:$H$39,"&gt;-24")&gt;0,"Ç","")))</f>
        <v/>
      </c>
      <c r="Z31" s="22" t="str">
        <f>IF(OR(OR($A31="",AND($B$4&lt;&gt;"",$C31&lt;&gt;$B$4)),Z$6=""),"",IF(COUNTIFS('Örnek - Kayıt'!$A$6:$A$39,DATE($B$3,$B$2,Z$6),'Örnek - Kayıt'!$B$6:$B$39,$A31,'Örnek - Kayıt'!$J$6:$J$39,"Çıkış yok")+COUNTIFS('Örnek - Kayıt'!$A$6:$A$39,DATE($B$3,$B$2,Z$6),'Örnek - Kayıt'!$B$6:$B$39,$A31,'Örnek - Kayıt'!$J$6:$J$39,"Giriş yok")&gt;0,"?",IF(COUNTIFS('Örnek - Kayıt'!$A$6:$A$39,DATE($B$3,$B$2,Z$6),'Örnek - Kayıt'!$B$6:$B$39,$A31,'Örnek - Kayıt'!$H$6:$H$39,"&gt;-24")&gt;0,"Ç","")))</f>
        <v/>
      </c>
      <c r="AA31" s="22" t="str">
        <f>IF(OR(OR($A31="",AND($B$4&lt;&gt;"",$C31&lt;&gt;$B$4)),AA$6=""),"",IF(COUNTIFS('Örnek - Kayıt'!$A$6:$A$39,DATE($B$3,$B$2,AA$6),'Örnek - Kayıt'!$B$6:$B$39,$A31,'Örnek - Kayıt'!$J$6:$J$39,"Çıkış yok")+COUNTIFS('Örnek - Kayıt'!$A$6:$A$39,DATE($B$3,$B$2,AA$6),'Örnek - Kayıt'!$B$6:$B$39,$A31,'Örnek - Kayıt'!$J$6:$J$39,"Giriş yok")&gt;0,"?",IF(COUNTIFS('Örnek - Kayıt'!$A$6:$A$39,DATE($B$3,$B$2,AA$6),'Örnek - Kayıt'!$B$6:$B$39,$A31,'Örnek - Kayıt'!$H$6:$H$39,"&gt;-24")&gt;0,"Ç","")))</f>
        <v/>
      </c>
      <c r="AB31" s="22" t="str">
        <f>IF(OR(OR($A31="",AND($B$4&lt;&gt;"",$C31&lt;&gt;$B$4)),AB$6=""),"",IF(COUNTIFS('Örnek - Kayıt'!$A$6:$A$39,DATE($B$3,$B$2,AB$6),'Örnek - Kayıt'!$B$6:$B$39,$A31,'Örnek - Kayıt'!$J$6:$J$39,"Çıkış yok")+COUNTIFS('Örnek - Kayıt'!$A$6:$A$39,DATE($B$3,$B$2,AB$6),'Örnek - Kayıt'!$B$6:$B$39,$A31,'Örnek - Kayıt'!$J$6:$J$39,"Giriş yok")&gt;0,"?",IF(COUNTIFS('Örnek - Kayıt'!$A$6:$A$39,DATE($B$3,$B$2,AB$6),'Örnek - Kayıt'!$B$6:$B$39,$A31,'Örnek - Kayıt'!$H$6:$H$39,"&gt;-24")&gt;0,"Ç","")))</f>
        <v/>
      </c>
      <c r="AC31" s="22" t="str">
        <f>IF(OR(OR($A31="",AND($B$4&lt;&gt;"",$C31&lt;&gt;$B$4)),AC$6=""),"",IF(COUNTIFS('Örnek - Kayıt'!$A$6:$A$39,DATE($B$3,$B$2,AC$6),'Örnek - Kayıt'!$B$6:$B$39,$A31,'Örnek - Kayıt'!$J$6:$J$39,"Çıkış yok")+COUNTIFS('Örnek - Kayıt'!$A$6:$A$39,DATE($B$3,$B$2,AC$6),'Örnek - Kayıt'!$B$6:$B$39,$A31,'Örnek - Kayıt'!$J$6:$J$39,"Giriş yok")&gt;0,"?",IF(COUNTIFS('Örnek - Kayıt'!$A$6:$A$39,DATE($B$3,$B$2,AC$6),'Örnek - Kayıt'!$B$6:$B$39,$A31,'Örnek - Kayıt'!$H$6:$H$39,"&gt;-24")&gt;0,"Ç","")))</f>
        <v/>
      </c>
      <c r="AD31" s="22" t="str">
        <f>IF(OR(OR($A31="",AND($B$4&lt;&gt;"",$C31&lt;&gt;$B$4)),AD$6=""),"",IF(COUNTIFS('Örnek - Kayıt'!$A$6:$A$39,DATE($B$3,$B$2,AD$6),'Örnek - Kayıt'!$B$6:$B$39,$A31,'Örnek - Kayıt'!$J$6:$J$39,"Çıkış yok")+COUNTIFS('Örnek - Kayıt'!$A$6:$A$39,DATE($B$3,$B$2,AD$6),'Örnek - Kayıt'!$B$6:$B$39,$A31,'Örnek - Kayıt'!$J$6:$J$39,"Giriş yok")&gt;0,"?",IF(COUNTIFS('Örnek - Kayıt'!$A$6:$A$39,DATE($B$3,$B$2,AD$6),'Örnek - Kayıt'!$B$6:$B$39,$A31,'Örnek - Kayıt'!$H$6:$H$39,"&gt;-24")&gt;0,"Ç","")))</f>
        <v/>
      </c>
      <c r="AE31" s="22" t="str">
        <f>IF(OR(OR($A31="",AND($B$4&lt;&gt;"",$C31&lt;&gt;$B$4)),AE$6=""),"",IF(COUNTIFS('Örnek - Kayıt'!$A$6:$A$39,DATE($B$3,$B$2,AE$6),'Örnek - Kayıt'!$B$6:$B$39,$A31,'Örnek - Kayıt'!$J$6:$J$39,"Çıkış yok")+COUNTIFS('Örnek - Kayıt'!$A$6:$A$39,DATE($B$3,$B$2,AE$6),'Örnek - Kayıt'!$B$6:$B$39,$A31,'Örnek - Kayıt'!$J$6:$J$39,"Giriş yok")&gt;0,"?",IF(COUNTIFS('Örnek - Kayıt'!$A$6:$A$39,DATE($B$3,$B$2,AE$6),'Örnek - Kayıt'!$B$6:$B$39,$A31,'Örnek - Kayıt'!$H$6:$H$39,"&gt;-24")&gt;0,"Ç","")))</f>
        <v/>
      </c>
      <c r="AF31" s="22" t="str">
        <f>IF(OR(OR($A31="",AND($B$4&lt;&gt;"",$C31&lt;&gt;$B$4)),AF$6=""),"",IF(COUNTIFS('Örnek - Kayıt'!$A$6:$A$39,DATE($B$3,$B$2,AF$6),'Örnek - Kayıt'!$B$6:$B$39,$A31,'Örnek - Kayıt'!$J$6:$J$39,"Çıkış yok")+COUNTIFS('Örnek - Kayıt'!$A$6:$A$39,DATE($B$3,$B$2,AF$6),'Örnek - Kayıt'!$B$6:$B$39,$A31,'Örnek - Kayıt'!$J$6:$J$39,"Giriş yok")&gt;0,"?",IF(COUNTIFS('Örnek - Kayıt'!$A$6:$A$39,DATE($B$3,$B$2,AF$6),'Örnek - Kayıt'!$B$6:$B$39,$A31,'Örnek - Kayıt'!$H$6:$H$39,"&gt;-24")&gt;0,"Ç","")))</f>
        <v/>
      </c>
      <c r="AG31" s="22" t="str">
        <f>IF(OR(OR($A31="",AND($B$4&lt;&gt;"",$C31&lt;&gt;$B$4)),AG$6=""),"",IF(COUNTIFS('Örnek - Kayıt'!$A$6:$A$39,DATE($B$3,$B$2,AG$6),'Örnek - Kayıt'!$B$6:$B$39,$A31,'Örnek - Kayıt'!$J$6:$J$39,"Çıkış yok")+COUNTIFS('Örnek - Kayıt'!$A$6:$A$39,DATE($B$3,$B$2,AG$6),'Örnek - Kayıt'!$B$6:$B$39,$A31,'Örnek - Kayıt'!$J$6:$J$39,"Giriş yok")&gt;0,"?",IF(COUNTIFS('Örnek - Kayıt'!$A$6:$A$39,DATE($B$3,$B$2,AG$6),'Örnek - Kayıt'!$B$6:$B$39,$A31,'Örnek - Kayıt'!$H$6:$H$39,"&gt;-24")&gt;0,"Ç","")))</f>
        <v/>
      </c>
      <c r="AH31" s="22" t="str">
        <f>IF(OR(OR($A31="",AND($B$4&lt;&gt;"",$C31&lt;&gt;$B$4)),AH$6=""),"",IF(COUNTIFS('Örnek - Kayıt'!$A$6:$A$39,DATE($B$3,$B$2,AH$6),'Örnek - Kayıt'!$B$6:$B$39,$A31,'Örnek - Kayıt'!$J$6:$J$39,"Çıkış yok")+COUNTIFS('Örnek - Kayıt'!$A$6:$A$39,DATE($B$3,$B$2,AH$6),'Örnek - Kayıt'!$B$6:$B$39,$A31,'Örnek - Kayıt'!$J$6:$J$39,"Giriş yok")&gt;0,"?",IF(COUNTIFS('Örnek - Kayıt'!$A$6:$A$39,DATE($B$3,$B$2,AH$6),'Örnek - Kayıt'!$B$6:$B$39,$A31,'Örnek - Kayıt'!$H$6:$H$39,"&gt;-24")&gt;0,"Ç","")))</f>
        <v/>
      </c>
      <c r="AI31" s="22" t="str">
        <f>IF(OR(OR($A31="",AND($B$4&lt;&gt;"",$C31&lt;&gt;$B$4)),AI$6=""),"",IF(COUNTIFS('Örnek - Kayıt'!$A$6:$A$39,DATE($B$3,$B$2,AI$6),'Örnek - Kayıt'!$B$6:$B$39,$A31,'Örnek - Kayıt'!$J$6:$J$39,"Çıkış yok")+COUNTIFS('Örnek - Kayıt'!$A$6:$A$39,DATE($B$3,$B$2,AI$6),'Örnek - Kayıt'!$B$6:$B$39,$A31,'Örnek - Kayıt'!$J$6:$J$39,"Giriş yok")&gt;0,"?",IF(COUNTIFS('Örnek - Kayıt'!$A$6:$A$39,DATE($B$3,$B$2,AI$6),'Örnek - Kayıt'!$B$6:$B$39,$A31,'Örnek - Kayıt'!$H$6:$H$39,"&gt;-24")&gt;0,"Ç","")))</f>
        <v/>
      </c>
      <c r="AJ31" s="22" t="str">
        <f>IF(OR(OR($A31="",AND($B$4&lt;&gt;"",$C31&lt;&gt;$B$4)),AJ$6=""),"",IF(COUNTIFS('Örnek - Kayıt'!$A$6:$A$39,DATE($B$3,$B$2,AJ$6),'Örnek - Kayıt'!$B$6:$B$39,$A31,'Örnek - Kayıt'!$J$6:$J$39,"Çıkış yok")+COUNTIFS('Örnek - Kayıt'!$A$6:$A$39,DATE($B$3,$B$2,AJ$6),'Örnek - Kayıt'!$B$6:$B$39,$A31,'Örnek - Kayıt'!$J$6:$J$39,"Giriş yok")&gt;0,"?",IF(COUNTIFS('Örnek - Kayıt'!$A$6:$A$39,DATE($B$3,$B$2,AJ$6),'Örnek - Kayıt'!$B$6:$B$39,$A31,'Örnek - Kayıt'!$H$6:$H$39,"&gt;-24")&gt;0,"Ç","")))</f>
        <v/>
      </c>
      <c r="AK31" s="22" t="str">
        <f>IF(OR(OR($A31="",AND($B$4&lt;&gt;"",$C31&lt;&gt;$B$4)),AK$6=""),"",IF(COUNTIFS('Örnek - Kayıt'!$A$6:$A$39,DATE($B$3,$B$2,AK$6),'Örnek - Kayıt'!$B$6:$B$39,$A31,'Örnek - Kayıt'!$J$6:$J$39,"Çıkış yok")+COUNTIFS('Örnek - Kayıt'!$A$6:$A$39,DATE($B$3,$B$2,AK$6),'Örnek - Kayıt'!$B$6:$B$39,$A31,'Örnek - Kayıt'!$J$6:$J$39,"Giriş yok")&gt;0,"?",IF(COUNTIFS('Örnek - Kayıt'!$A$6:$A$39,DATE($B$3,$B$2,AK$6),'Örnek - Kayıt'!$B$6:$B$39,$A31,'Örnek - Kayıt'!$H$6:$H$39,"&gt;-24")&gt;0,"Ç","")))</f>
        <v/>
      </c>
      <c r="AL31" s="22" t="str">
        <f>IF(OR(OR($A31="",AND($B$4&lt;&gt;"",$C31&lt;&gt;$B$4)),AL$6=""),"",IF(COUNTIFS('Örnek - Kayıt'!$A$6:$A$39,DATE($B$3,$B$2,AL$6),'Örnek - Kayıt'!$B$6:$B$39,$A31,'Örnek - Kayıt'!$J$6:$J$39,"Çıkış yok")+COUNTIFS('Örnek - Kayıt'!$A$6:$A$39,DATE($B$3,$B$2,AL$6),'Örnek - Kayıt'!$B$6:$B$39,$A31,'Örnek - Kayıt'!$J$6:$J$39,"Giriş yok")&gt;0,"?",IF(COUNTIFS('Örnek - Kayıt'!$A$6:$A$39,DATE($B$3,$B$2,AL$6),'Örnek - Kayıt'!$B$6:$B$39,$A31,'Örnek - Kayıt'!$H$6:$H$39,"&gt;-24")&gt;0,"Ç","")))</f>
        <v/>
      </c>
      <c r="AM31" s="22" t="str">
        <f>IF(OR(OR($A31="",AND($B$4&lt;&gt;"",$C31&lt;&gt;$B$4)),AM$6=""),"",IF(COUNTIFS('Örnek - Kayıt'!$A$6:$A$39,DATE($B$3,$B$2,AM$6),'Örnek - Kayıt'!$B$6:$B$39,$A31,'Örnek - Kayıt'!$J$6:$J$39,"Çıkış yok")+COUNTIFS('Örnek - Kayıt'!$A$6:$A$39,DATE($B$3,$B$2,AM$6),'Örnek - Kayıt'!$B$6:$B$39,$A31,'Örnek - Kayıt'!$J$6:$J$39,"Giriş yok")&gt;0,"?",IF(COUNTIFS('Örnek - Kayıt'!$A$6:$A$39,DATE($B$3,$B$2,AM$6),'Örnek - Kayıt'!$B$6:$B$39,$A31,'Örnek - Kayıt'!$H$6:$H$39,"&gt;-24")&gt;0,"Ç","")))</f>
        <v/>
      </c>
      <c r="AN31" s="22" t="str">
        <f>IF(OR(OR($A31="",AND($B$4&lt;&gt;"",$C31&lt;&gt;$B$4)),AN$6=""),"",IF(COUNTIFS('Örnek - Kayıt'!$A$6:$A$39,DATE($B$3,$B$2,AN$6),'Örnek - Kayıt'!$B$6:$B$39,$A31,'Örnek - Kayıt'!$J$6:$J$39,"Çıkış yok")+COUNTIFS('Örnek - Kayıt'!$A$6:$A$39,DATE($B$3,$B$2,AN$6),'Örnek - Kayıt'!$B$6:$B$39,$A31,'Örnek - Kayıt'!$J$6:$J$39,"Giriş yok")&gt;0,"?",IF(COUNTIFS('Örnek - Kayıt'!$A$6:$A$39,DATE($B$3,$B$2,AN$6),'Örnek - Kayıt'!$B$6:$B$39,$A31,'Örnek - Kayıt'!$H$6:$H$39,"&gt;-24")&gt;0,"Ç","")))</f>
        <v/>
      </c>
      <c r="AO31" s="22" t="str">
        <f>IF(OR(OR($A31="",AND($B$4&lt;&gt;"",$C31&lt;&gt;$B$4)),AO$6=""),"",IF(COUNTIFS('Örnek - Kayıt'!$A$6:$A$39,DATE($B$3,$B$2,AO$6),'Örnek - Kayıt'!$B$6:$B$39,$A31,'Örnek - Kayıt'!$J$6:$J$39,"Çıkış yok")+COUNTIFS('Örnek - Kayıt'!$A$6:$A$39,DATE($B$3,$B$2,AO$6),'Örnek - Kayıt'!$B$6:$B$39,$A31,'Örnek - Kayıt'!$J$6:$J$39,"Giriş yok")&gt;0,"?",IF(COUNTIFS('Örnek - Kayıt'!$A$6:$A$39,DATE($B$3,$B$2,AO$6),'Örnek - Kayıt'!$B$6:$B$39,$A31,'Örnek - Kayıt'!$H$6:$H$39,"&gt;-24")&gt;0,"Ç","")))</f>
        <v/>
      </c>
      <c r="AP31" s="22" t="str">
        <f>IF(OR(OR($A31="",AND($B$4&lt;&gt;"",$C31&lt;&gt;$B$4)),AP$6=""),"",IF(COUNTIFS('Örnek - Kayıt'!$A$6:$A$39,DATE($B$3,$B$2,AP$6),'Örnek - Kayıt'!$B$6:$B$39,$A31,'Örnek - Kayıt'!$J$6:$J$39,"Çıkış yok")+COUNTIFS('Örnek - Kayıt'!$A$6:$A$39,DATE($B$3,$B$2,AP$6),'Örnek - Kayıt'!$B$6:$B$39,$A31,'Örnek - Kayıt'!$J$6:$J$39,"Giriş yok")&gt;0,"?",IF(COUNTIFS('Örnek - Kayıt'!$A$6:$A$39,DATE($B$3,$B$2,AP$6),'Örnek - Kayıt'!$B$6:$B$39,$A31,'Örnek - Kayıt'!$H$6:$H$39,"&gt;-24")&gt;0,"Ç","")))</f>
        <v/>
      </c>
    </row>
    <row r="32" spans="1:42" ht="18" customHeight="1" x14ac:dyDescent="0.2">
      <c r="A32" s="28"/>
      <c r="B32" s="12"/>
      <c r="C32" s="12"/>
      <c r="D32" s="29" t="str">
        <f t="shared" si="1"/>
        <v/>
      </c>
      <c r="E32" s="30" t="str">
        <f>IF(OR($A32="",AND($B$4&lt;&gt;"",$C32&lt;&gt;$B$4)),"",SUMIFS('Örnek - Kayıt'!$H$6:$H$39,'Örnek - Kayıt'!$A$6:$A$39,"&gt;="&amp;DATE($B$3,$B$2,1),'Örnek - Kayıt'!$A$6:$A$39,"&lt;"&amp;DATE($B$3,$B$2+1,1),'Örnek - Kayıt'!$B$6:$B$39,$A32))</f>
        <v/>
      </c>
      <c r="F32" s="31" t="str">
        <f t="shared" si="2"/>
        <v/>
      </c>
      <c r="G32" s="22" t="str">
        <f>IF(OR($A32="",AND($B$4&lt;&gt;"",$C32&lt;&gt;$B$4)),"",COUNTIFS('Örnek - Kayıt'!$A$6:$A$39,"&gt;="&amp;DATE($B$3,$B$2,1),'Örnek - Kayıt'!$A$6:$A$39,"&lt;"&amp;DATE($B$3,$B$2+1,1),'Örnek - Kayıt'!$B$6:$B$39,$A32,'Örnek - Kayıt'!$I$6:$I$39,"&gt;0"))</f>
        <v/>
      </c>
      <c r="H32" s="22" t="str">
        <f>IF(OR($A32="",AND($B$4&lt;&gt;"",$C32&lt;&gt;$B$4)),"",SUMIFS('Örnek - Kayıt'!$I$6:$I$39,'Örnek - Kayıt'!$A$6:$A$39,"&gt;="&amp;DATE($B$3,$B$2,1),'Örnek - Kayıt'!$A$6:$A$39,"&lt;"&amp;DATE($B$3,$B$2+1,1),'Örnek - Kayıt'!$B$6:$B$39,$A32))</f>
        <v/>
      </c>
      <c r="I32" s="22" t="str">
        <f t="shared" si="3"/>
        <v/>
      </c>
      <c r="J32" s="22" t="str">
        <f>IF(OR($A32="",AND($B$4&lt;&gt;"",$C32&lt;&gt;$B$4)),"",COUNTIFS('Örnek - Kayıt'!$A$6:$A$39,"&gt;="&amp;DATE($B$3,$B$2,1),'Örnek - Kayıt'!$A$6:$A$39,"&lt;"&amp;DATE($B$3,$B$2+1,1),'Örnek - Kayıt'!$B$6:$B$39,$A32,'Örnek - Kayıt'!$H$6:$H$39,"&gt;"&amp;$H$3))</f>
        <v/>
      </c>
      <c r="L32" s="22" t="str">
        <f>IF(OR(OR($A32="",AND($B$4&lt;&gt;"",$C32&lt;&gt;$B$4)),L$6=""),"",IF(COUNTIFS('Örnek - Kayıt'!$A$6:$A$39,DATE($B$3,$B$2,L$6),'Örnek - Kayıt'!$B$6:$B$39,$A32,'Örnek - Kayıt'!$J$6:$J$39,"Çıkış yok")+COUNTIFS('Örnek - Kayıt'!$A$6:$A$39,DATE($B$3,$B$2,L$6),'Örnek - Kayıt'!$B$6:$B$39,$A32,'Örnek - Kayıt'!$J$6:$J$39,"Giriş yok")&gt;0,"?",IF(COUNTIFS('Örnek - Kayıt'!$A$6:$A$39,DATE($B$3,$B$2,L$6),'Örnek - Kayıt'!$B$6:$B$39,$A32,'Örnek - Kayıt'!$H$6:$H$39,"&gt;-24")&gt;0,"Ç","")))</f>
        <v/>
      </c>
      <c r="M32" s="22" t="str">
        <f>IF(OR(OR($A32="",AND($B$4&lt;&gt;"",$C32&lt;&gt;$B$4)),M$6=""),"",IF(COUNTIFS('Örnek - Kayıt'!$A$6:$A$39,DATE($B$3,$B$2,M$6),'Örnek - Kayıt'!$B$6:$B$39,$A32,'Örnek - Kayıt'!$J$6:$J$39,"Çıkış yok")+COUNTIFS('Örnek - Kayıt'!$A$6:$A$39,DATE($B$3,$B$2,M$6),'Örnek - Kayıt'!$B$6:$B$39,$A32,'Örnek - Kayıt'!$J$6:$J$39,"Giriş yok")&gt;0,"?",IF(COUNTIFS('Örnek - Kayıt'!$A$6:$A$39,DATE($B$3,$B$2,M$6),'Örnek - Kayıt'!$B$6:$B$39,$A32,'Örnek - Kayıt'!$H$6:$H$39,"&gt;-24")&gt;0,"Ç","")))</f>
        <v/>
      </c>
      <c r="N32" s="22" t="str">
        <f>IF(OR(OR($A32="",AND($B$4&lt;&gt;"",$C32&lt;&gt;$B$4)),N$6=""),"",IF(COUNTIFS('Örnek - Kayıt'!$A$6:$A$39,DATE($B$3,$B$2,N$6),'Örnek - Kayıt'!$B$6:$B$39,$A32,'Örnek - Kayıt'!$J$6:$J$39,"Çıkış yok")+COUNTIFS('Örnek - Kayıt'!$A$6:$A$39,DATE($B$3,$B$2,N$6),'Örnek - Kayıt'!$B$6:$B$39,$A32,'Örnek - Kayıt'!$J$6:$J$39,"Giriş yok")&gt;0,"?",IF(COUNTIFS('Örnek - Kayıt'!$A$6:$A$39,DATE($B$3,$B$2,N$6),'Örnek - Kayıt'!$B$6:$B$39,$A32,'Örnek - Kayıt'!$H$6:$H$39,"&gt;-24")&gt;0,"Ç","")))</f>
        <v/>
      </c>
      <c r="O32" s="22" t="str">
        <f>IF(OR(OR($A32="",AND($B$4&lt;&gt;"",$C32&lt;&gt;$B$4)),O$6=""),"",IF(COUNTIFS('Örnek - Kayıt'!$A$6:$A$39,DATE($B$3,$B$2,O$6),'Örnek - Kayıt'!$B$6:$B$39,$A32,'Örnek - Kayıt'!$J$6:$J$39,"Çıkış yok")+COUNTIFS('Örnek - Kayıt'!$A$6:$A$39,DATE($B$3,$B$2,O$6),'Örnek - Kayıt'!$B$6:$B$39,$A32,'Örnek - Kayıt'!$J$6:$J$39,"Giriş yok")&gt;0,"?",IF(COUNTIFS('Örnek - Kayıt'!$A$6:$A$39,DATE($B$3,$B$2,O$6),'Örnek - Kayıt'!$B$6:$B$39,$A32,'Örnek - Kayıt'!$H$6:$H$39,"&gt;-24")&gt;0,"Ç","")))</f>
        <v/>
      </c>
      <c r="P32" s="22" t="str">
        <f>IF(OR(OR($A32="",AND($B$4&lt;&gt;"",$C32&lt;&gt;$B$4)),P$6=""),"",IF(COUNTIFS('Örnek - Kayıt'!$A$6:$A$39,DATE($B$3,$B$2,P$6),'Örnek - Kayıt'!$B$6:$B$39,$A32,'Örnek - Kayıt'!$J$6:$J$39,"Çıkış yok")+COUNTIFS('Örnek - Kayıt'!$A$6:$A$39,DATE($B$3,$B$2,P$6),'Örnek - Kayıt'!$B$6:$B$39,$A32,'Örnek - Kayıt'!$J$6:$J$39,"Giriş yok")&gt;0,"?",IF(COUNTIFS('Örnek - Kayıt'!$A$6:$A$39,DATE($B$3,$B$2,P$6),'Örnek - Kayıt'!$B$6:$B$39,$A32,'Örnek - Kayıt'!$H$6:$H$39,"&gt;-24")&gt;0,"Ç","")))</f>
        <v/>
      </c>
      <c r="Q32" s="22" t="str">
        <f>IF(OR(OR($A32="",AND($B$4&lt;&gt;"",$C32&lt;&gt;$B$4)),Q$6=""),"",IF(COUNTIFS('Örnek - Kayıt'!$A$6:$A$39,DATE($B$3,$B$2,Q$6),'Örnek - Kayıt'!$B$6:$B$39,$A32,'Örnek - Kayıt'!$J$6:$J$39,"Çıkış yok")+COUNTIFS('Örnek - Kayıt'!$A$6:$A$39,DATE($B$3,$B$2,Q$6),'Örnek - Kayıt'!$B$6:$B$39,$A32,'Örnek - Kayıt'!$J$6:$J$39,"Giriş yok")&gt;0,"?",IF(COUNTIFS('Örnek - Kayıt'!$A$6:$A$39,DATE($B$3,$B$2,Q$6),'Örnek - Kayıt'!$B$6:$B$39,$A32,'Örnek - Kayıt'!$H$6:$H$39,"&gt;-24")&gt;0,"Ç","")))</f>
        <v/>
      </c>
      <c r="R32" s="22" t="str">
        <f>IF(OR(OR($A32="",AND($B$4&lt;&gt;"",$C32&lt;&gt;$B$4)),R$6=""),"",IF(COUNTIFS('Örnek - Kayıt'!$A$6:$A$39,DATE($B$3,$B$2,R$6),'Örnek - Kayıt'!$B$6:$B$39,$A32,'Örnek - Kayıt'!$J$6:$J$39,"Çıkış yok")+COUNTIFS('Örnek - Kayıt'!$A$6:$A$39,DATE($B$3,$B$2,R$6),'Örnek - Kayıt'!$B$6:$B$39,$A32,'Örnek - Kayıt'!$J$6:$J$39,"Giriş yok")&gt;0,"?",IF(COUNTIFS('Örnek - Kayıt'!$A$6:$A$39,DATE($B$3,$B$2,R$6),'Örnek - Kayıt'!$B$6:$B$39,$A32,'Örnek - Kayıt'!$H$6:$H$39,"&gt;-24")&gt;0,"Ç","")))</f>
        <v/>
      </c>
      <c r="S32" s="22" t="str">
        <f>IF(OR(OR($A32="",AND($B$4&lt;&gt;"",$C32&lt;&gt;$B$4)),S$6=""),"",IF(COUNTIFS('Örnek - Kayıt'!$A$6:$A$39,DATE($B$3,$B$2,S$6),'Örnek - Kayıt'!$B$6:$B$39,$A32,'Örnek - Kayıt'!$J$6:$J$39,"Çıkış yok")+COUNTIFS('Örnek - Kayıt'!$A$6:$A$39,DATE($B$3,$B$2,S$6),'Örnek - Kayıt'!$B$6:$B$39,$A32,'Örnek - Kayıt'!$J$6:$J$39,"Giriş yok")&gt;0,"?",IF(COUNTIFS('Örnek - Kayıt'!$A$6:$A$39,DATE($B$3,$B$2,S$6),'Örnek - Kayıt'!$B$6:$B$39,$A32,'Örnek - Kayıt'!$H$6:$H$39,"&gt;-24")&gt;0,"Ç","")))</f>
        <v/>
      </c>
      <c r="T32" s="22" t="str">
        <f>IF(OR(OR($A32="",AND($B$4&lt;&gt;"",$C32&lt;&gt;$B$4)),T$6=""),"",IF(COUNTIFS('Örnek - Kayıt'!$A$6:$A$39,DATE($B$3,$B$2,T$6),'Örnek - Kayıt'!$B$6:$B$39,$A32,'Örnek - Kayıt'!$J$6:$J$39,"Çıkış yok")+COUNTIFS('Örnek - Kayıt'!$A$6:$A$39,DATE($B$3,$B$2,T$6),'Örnek - Kayıt'!$B$6:$B$39,$A32,'Örnek - Kayıt'!$J$6:$J$39,"Giriş yok")&gt;0,"?",IF(COUNTIFS('Örnek - Kayıt'!$A$6:$A$39,DATE($B$3,$B$2,T$6),'Örnek - Kayıt'!$B$6:$B$39,$A32,'Örnek - Kayıt'!$H$6:$H$39,"&gt;-24")&gt;0,"Ç","")))</f>
        <v/>
      </c>
      <c r="U32" s="22" t="str">
        <f>IF(OR(OR($A32="",AND($B$4&lt;&gt;"",$C32&lt;&gt;$B$4)),U$6=""),"",IF(COUNTIFS('Örnek - Kayıt'!$A$6:$A$39,DATE($B$3,$B$2,U$6),'Örnek - Kayıt'!$B$6:$B$39,$A32,'Örnek - Kayıt'!$J$6:$J$39,"Çıkış yok")+COUNTIFS('Örnek - Kayıt'!$A$6:$A$39,DATE($B$3,$B$2,U$6),'Örnek - Kayıt'!$B$6:$B$39,$A32,'Örnek - Kayıt'!$J$6:$J$39,"Giriş yok")&gt;0,"?",IF(COUNTIFS('Örnek - Kayıt'!$A$6:$A$39,DATE($B$3,$B$2,U$6),'Örnek - Kayıt'!$B$6:$B$39,$A32,'Örnek - Kayıt'!$H$6:$H$39,"&gt;-24")&gt;0,"Ç","")))</f>
        <v/>
      </c>
      <c r="V32" s="22" t="str">
        <f>IF(OR(OR($A32="",AND($B$4&lt;&gt;"",$C32&lt;&gt;$B$4)),V$6=""),"",IF(COUNTIFS('Örnek - Kayıt'!$A$6:$A$39,DATE($B$3,$B$2,V$6),'Örnek - Kayıt'!$B$6:$B$39,$A32,'Örnek - Kayıt'!$J$6:$J$39,"Çıkış yok")+COUNTIFS('Örnek - Kayıt'!$A$6:$A$39,DATE($B$3,$B$2,V$6),'Örnek - Kayıt'!$B$6:$B$39,$A32,'Örnek - Kayıt'!$J$6:$J$39,"Giriş yok")&gt;0,"?",IF(COUNTIFS('Örnek - Kayıt'!$A$6:$A$39,DATE($B$3,$B$2,V$6),'Örnek - Kayıt'!$B$6:$B$39,$A32,'Örnek - Kayıt'!$H$6:$H$39,"&gt;-24")&gt;0,"Ç","")))</f>
        <v/>
      </c>
      <c r="W32" s="22" t="str">
        <f>IF(OR(OR($A32="",AND($B$4&lt;&gt;"",$C32&lt;&gt;$B$4)),W$6=""),"",IF(COUNTIFS('Örnek - Kayıt'!$A$6:$A$39,DATE($B$3,$B$2,W$6),'Örnek - Kayıt'!$B$6:$B$39,$A32,'Örnek - Kayıt'!$J$6:$J$39,"Çıkış yok")+COUNTIFS('Örnek - Kayıt'!$A$6:$A$39,DATE($B$3,$B$2,W$6),'Örnek - Kayıt'!$B$6:$B$39,$A32,'Örnek - Kayıt'!$J$6:$J$39,"Giriş yok")&gt;0,"?",IF(COUNTIFS('Örnek - Kayıt'!$A$6:$A$39,DATE($B$3,$B$2,W$6),'Örnek - Kayıt'!$B$6:$B$39,$A32,'Örnek - Kayıt'!$H$6:$H$39,"&gt;-24")&gt;0,"Ç","")))</f>
        <v/>
      </c>
      <c r="X32" s="22" t="str">
        <f>IF(OR(OR($A32="",AND($B$4&lt;&gt;"",$C32&lt;&gt;$B$4)),X$6=""),"",IF(COUNTIFS('Örnek - Kayıt'!$A$6:$A$39,DATE($B$3,$B$2,X$6),'Örnek - Kayıt'!$B$6:$B$39,$A32,'Örnek - Kayıt'!$J$6:$J$39,"Çıkış yok")+COUNTIFS('Örnek - Kayıt'!$A$6:$A$39,DATE($B$3,$B$2,X$6),'Örnek - Kayıt'!$B$6:$B$39,$A32,'Örnek - Kayıt'!$J$6:$J$39,"Giriş yok")&gt;0,"?",IF(COUNTIFS('Örnek - Kayıt'!$A$6:$A$39,DATE($B$3,$B$2,X$6),'Örnek - Kayıt'!$B$6:$B$39,$A32,'Örnek - Kayıt'!$H$6:$H$39,"&gt;-24")&gt;0,"Ç","")))</f>
        <v/>
      </c>
      <c r="Y32" s="22" t="str">
        <f>IF(OR(OR($A32="",AND($B$4&lt;&gt;"",$C32&lt;&gt;$B$4)),Y$6=""),"",IF(COUNTIFS('Örnek - Kayıt'!$A$6:$A$39,DATE($B$3,$B$2,Y$6),'Örnek - Kayıt'!$B$6:$B$39,$A32,'Örnek - Kayıt'!$J$6:$J$39,"Çıkış yok")+COUNTIFS('Örnek - Kayıt'!$A$6:$A$39,DATE($B$3,$B$2,Y$6),'Örnek - Kayıt'!$B$6:$B$39,$A32,'Örnek - Kayıt'!$J$6:$J$39,"Giriş yok")&gt;0,"?",IF(COUNTIFS('Örnek - Kayıt'!$A$6:$A$39,DATE($B$3,$B$2,Y$6),'Örnek - Kayıt'!$B$6:$B$39,$A32,'Örnek - Kayıt'!$H$6:$H$39,"&gt;-24")&gt;0,"Ç","")))</f>
        <v/>
      </c>
      <c r="Z32" s="22" t="str">
        <f>IF(OR(OR($A32="",AND($B$4&lt;&gt;"",$C32&lt;&gt;$B$4)),Z$6=""),"",IF(COUNTIFS('Örnek - Kayıt'!$A$6:$A$39,DATE($B$3,$B$2,Z$6),'Örnek - Kayıt'!$B$6:$B$39,$A32,'Örnek - Kayıt'!$J$6:$J$39,"Çıkış yok")+COUNTIFS('Örnek - Kayıt'!$A$6:$A$39,DATE($B$3,$B$2,Z$6),'Örnek - Kayıt'!$B$6:$B$39,$A32,'Örnek - Kayıt'!$J$6:$J$39,"Giriş yok")&gt;0,"?",IF(COUNTIFS('Örnek - Kayıt'!$A$6:$A$39,DATE($B$3,$B$2,Z$6),'Örnek - Kayıt'!$B$6:$B$39,$A32,'Örnek - Kayıt'!$H$6:$H$39,"&gt;-24")&gt;0,"Ç","")))</f>
        <v/>
      </c>
      <c r="AA32" s="22" t="str">
        <f>IF(OR(OR($A32="",AND($B$4&lt;&gt;"",$C32&lt;&gt;$B$4)),AA$6=""),"",IF(COUNTIFS('Örnek - Kayıt'!$A$6:$A$39,DATE($B$3,$B$2,AA$6),'Örnek - Kayıt'!$B$6:$B$39,$A32,'Örnek - Kayıt'!$J$6:$J$39,"Çıkış yok")+COUNTIFS('Örnek - Kayıt'!$A$6:$A$39,DATE($B$3,$B$2,AA$6),'Örnek - Kayıt'!$B$6:$B$39,$A32,'Örnek - Kayıt'!$J$6:$J$39,"Giriş yok")&gt;0,"?",IF(COUNTIFS('Örnek - Kayıt'!$A$6:$A$39,DATE($B$3,$B$2,AA$6),'Örnek - Kayıt'!$B$6:$B$39,$A32,'Örnek - Kayıt'!$H$6:$H$39,"&gt;-24")&gt;0,"Ç","")))</f>
        <v/>
      </c>
      <c r="AB32" s="22" t="str">
        <f>IF(OR(OR($A32="",AND($B$4&lt;&gt;"",$C32&lt;&gt;$B$4)),AB$6=""),"",IF(COUNTIFS('Örnek - Kayıt'!$A$6:$A$39,DATE($B$3,$B$2,AB$6),'Örnek - Kayıt'!$B$6:$B$39,$A32,'Örnek - Kayıt'!$J$6:$J$39,"Çıkış yok")+COUNTIFS('Örnek - Kayıt'!$A$6:$A$39,DATE($B$3,$B$2,AB$6),'Örnek - Kayıt'!$B$6:$B$39,$A32,'Örnek - Kayıt'!$J$6:$J$39,"Giriş yok")&gt;0,"?",IF(COUNTIFS('Örnek - Kayıt'!$A$6:$A$39,DATE($B$3,$B$2,AB$6),'Örnek - Kayıt'!$B$6:$B$39,$A32,'Örnek - Kayıt'!$H$6:$H$39,"&gt;-24")&gt;0,"Ç","")))</f>
        <v/>
      </c>
      <c r="AC32" s="22" t="str">
        <f>IF(OR(OR($A32="",AND($B$4&lt;&gt;"",$C32&lt;&gt;$B$4)),AC$6=""),"",IF(COUNTIFS('Örnek - Kayıt'!$A$6:$A$39,DATE($B$3,$B$2,AC$6),'Örnek - Kayıt'!$B$6:$B$39,$A32,'Örnek - Kayıt'!$J$6:$J$39,"Çıkış yok")+COUNTIFS('Örnek - Kayıt'!$A$6:$A$39,DATE($B$3,$B$2,AC$6),'Örnek - Kayıt'!$B$6:$B$39,$A32,'Örnek - Kayıt'!$J$6:$J$39,"Giriş yok")&gt;0,"?",IF(COUNTIFS('Örnek - Kayıt'!$A$6:$A$39,DATE($B$3,$B$2,AC$6),'Örnek - Kayıt'!$B$6:$B$39,$A32,'Örnek - Kayıt'!$H$6:$H$39,"&gt;-24")&gt;0,"Ç","")))</f>
        <v/>
      </c>
      <c r="AD32" s="22" t="str">
        <f>IF(OR(OR($A32="",AND($B$4&lt;&gt;"",$C32&lt;&gt;$B$4)),AD$6=""),"",IF(COUNTIFS('Örnek - Kayıt'!$A$6:$A$39,DATE($B$3,$B$2,AD$6),'Örnek - Kayıt'!$B$6:$B$39,$A32,'Örnek - Kayıt'!$J$6:$J$39,"Çıkış yok")+COUNTIFS('Örnek - Kayıt'!$A$6:$A$39,DATE($B$3,$B$2,AD$6),'Örnek - Kayıt'!$B$6:$B$39,$A32,'Örnek - Kayıt'!$J$6:$J$39,"Giriş yok")&gt;0,"?",IF(COUNTIFS('Örnek - Kayıt'!$A$6:$A$39,DATE($B$3,$B$2,AD$6),'Örnek - Kayıt'!$B$6:$B$39,$A32,'Örnek - Kayıt'!$H$6:$H$39,"&gt;-24")&gt;0,"Ç","")))</f>
        <v/>
      </c>
      <c r="AE32" s="22" t="str">
        <f>IF(OR(OR($A32="",AND($B$4&lt;&gt;"",$C32&lt;&gt;$B$4)),AE$6=""),"",IF(COUNTIFS('Örnek - Kayıt'!$A$6:$A$39,DATE($B$3,$B$2,AE$6),'Örnek - Kayıt'!$B$6:$B$39,$A32,'Örnek - Kayıt'!$J$6:$J$39,"Çıkış yok")+COUNTIFS('Örnek - Kayıt'!$A$6:$A$39,DATE($B$3,$B$2,AE$6),'Örnek - Kayıt'!$B$6:$B$39,$A32,'Örnek - Kayıt'!$J$6:$J$39,"Giriş yok")&gt;0,"?",IF(COUNTIFS('Örnek - Kayıt'!$A$6:$A$39,DATE($B$3,$B$2,AE$6),'Örnek - Kayıt'!$B$6:$B$39,$A32,'Örnek - Kayıt'!$H$6:$H$39,"&gt;-24")&gt;0,"Ç","")))</f>
        <v/>
      </c>
      <c r="AF32" s="22" t="str">
        <f>IF(OR(OR($A32="",AND($B$4&lt;&gt;"",$C32&lt;&gt;$B$4)),AF$6=""),"",IF(COUNTIFS('Örnek - Kayıt'!$A$6:$A$39,DATE($B$3,$B$2,AF$6),'Örnek - Kayıt'!$B$6:$B$39,$A32,'Örnek - Kayıt'!$J$6:$J$39,"Çıkış yok")+COUNTIFS('Örnek - Kayıt'!$A$6:$A$39,DATE($B$3,$B$2,AF$6),'Örnek - Kayıt'!$B$6:$B$39,$A32,'Örnek - Kayıt'!$J$6:$J$39,"Giriş yok")&gt;0,"?",IF(COUNTIFS('Örnek - Kayıt'!$A$6:$A$39,DATE($B$3,$B$2,AF$6),'Örnek - Kayıt'!$B$6:$B$39,$A32,'Örnek - Kayıt'!$H$6:$H$39,"&gt;-24")&gt;0,"Ç","")))</f>
        <v/>
      </c>
      <c r="AG32" s="22" t="str">
        <f>IF(OR(OR($A32="",AND($B$4&lt;&gt;"",$C32&lt;&gt;$B$4)),AG$6=""),"",IF(COUNTIFS('Örnek - Kayıt'!$A$6:$A$39,DATE($B$3,$B$2,AG$6),'Örnek - Kayıt'!$B$6:$B$39,$A32,'Örnek - Kayıt'!$J$6:$J$39,"Çıkış yok")+COUNTIFS('Örnek - Kayıt'!$A$6:$A$39,DATE($B$3,$B$2,AG$6),'Örnek - Kayıt'!$B$6:$B$39,$A32,'Örnek - Kayıt'!$J$6:$J$39,"Giriş yok")&gt;0,"?",IF(COUNTIFS('Örnek - Kayıt'!$A$6:$A$39,DATE($B$3,$B$2,AG$6),'Örnek - Kayıt'!$B$6:$B$39,$A32,'Örnek - Kayıt'!$H$6:$H$39,"&gt;-24")&gt;0,"Ç","")))</f>
        <v/>
      </c>
      <c r="AH32" s="22" t="str">
        <f>IF(OR(OR($A32="",AND($B$4&lt;&gt;"",$C32&lt;&gt;$B$4)),AH$6=""),"",IF(COUNTIFS('Örnek - Kayıt'!$A$6:$A$39,DATE($B$3,$B$2,AH$6),'Örnek - Kayıt'!$B$6:$B$39,$A32,'Örnek - Kayıt'!$J$6:$J$39,"Çıkış yok")+COUNTIFS('Örnek - Kayıt'!$A$6:$A$39,DATE($B$3,$B$2,AH$6),'Örnek - Kayıt'!$B$6:$B$39,$A32,'Örnek - Kayıt'!$J$6:$J$39,"Giriş yok")&gt;0,"?",IF(COUNTIFS('Örnek - Kayıt'!$A$6:$A$39,DATE($B$3,$B$2,AH$6),'Örnek - Kayıt'!$B$6:$B$39,$A32,'Örnek - Kayıt'!$H$6:$H$39,"&gt;-24")&gt;0,"Ç","")))</f>
        <v/>
      </c>
      <c r="AI32" s="22" t="str">
        <f>IF(OR(OR($A32="",AND($B$4&lt;&gt;"",$C32&lt;&gt;$B$4)),AI$6=""),"",IF(COUNTIFS('Örnek - Kayıt'!$A$6:$A$39,DATE($B$3,$B$2,AI$6),'Örnek - Kayıt'!$B$6:$B$39,$A32,'Örnek - Kayıt'!$J$6:$J$39,"Çıkış yok")+COUNTIFS('Örnek - Kayıt'!$A$6:$A$39,DATE($B$3,$B$2,AI$6),'Örnek - Kayıt'!$B$6:$B$39,$A32,'Örnek - Kayıt'!$J$6:$J$39,"Giriş yok")&gt;0,"?",IF(COUNTIFS('Örnek - Kayıt'!$A$6:$A$39,DATE($B$3,$B$2,AI$6),'Örnek - Kayıt'!$B$6:$B$39,$A32,'Örnek - Kayıt'!$H$6:$H$39,"&gt;-24")&gt;0,"Ç","")))</f>
        <v/>
      </c>
      <c r="AJ32" s="22" t="str">
        <f>IF(OR(OR($A32="",AND($B$4&lt;&gt;"",$C32&lt;&gt;$B$4)),AJ$6=""),"",IF(COUNTIFS('Örnek - Kayıt'!$A$6:$A$39,DATE($B$3,$B$2,AJ$6),'Örnek - Kayıt'!$B$6:$B$39,$A32,'Örnek - Kayıt'!$J$6:$J$39,"Çıkış yok")+COUNTIFS('Örnek - Kayıt'!$A$6:$A$39,DATE($B$3,$B$2,AJ$6),'Örnek - Kayıt'!$B$6:$B$39,$A32,'Örnek - Kayıt'!$J$6:$J$39,"Giriş yok")&gt;0,"?",IF(COUNTIFS('Örnek - Kayıt'!$A$6:$A$39,DATE($B$3,$B$2,AJ$6),'Örnek - Kayıt'!$B$6:$B$39,$A32,'Örnek - Kayıt'!$H$6:$H$39,"&gt;-24")&gt;0,"Ç","")))</f>
        <v/>
      </c>
      <c r="AK32" s="22" t="str">
        <f>IF(OR(OR($A32="",AND($B$4&lt;&gt;"",$C32&lt;&gt;$B$4)),AK$6=""),"",IF(COUNTIFS('Örnek - Kayıt'!$A$6:$A$39,DATE($B$3,$B$2,AK$6),'Örnek - Kayıt'!$B$6:$B$39,$A32,'Örnek - Kayıt'!$J$6:$J$39,"Çıkış yok")+COUNTIFS('Örnek - Kayıt'!$A$6:$A$39,DATE($B$3,$B$2,AK$6),'Örnek - Kayıt'!$B$6:$B$39,$A32,'Örnek - Kayıt'!$J$6:$J$39,"Giriş yok")&gt;0,"?",IF(COUNTIFS('Örnek - Kayıt'!$A$6:$A$39,DATE($B$3,$B$2,AK$6),'Örnek - Kayıt'!$B$6:$B$39,$A32,'Örnek - Kayıt'!$H$6:$H$39,"&gt;-24")&gt;0,"Ç","")))</f>
        <v/>
      </c>
      <c r="AL32" s="22" t="str">
        <f>IF(OR(OR($A32="",AND($B$4&lt;&gt;"",$C32&lt;&gt;$B$4)),AL$6=""),"",IF(COUNTIFS('Örnek - Kayıt'!$A$6:$A$39,DATE($B$3,$B$2,AL$6),'Örnek - Kayıt'!$B$6:$B$39,$A32,'Örnek - Kayıt'!$J$6:$J$39,"Çıkış yok")+COUNTIFS('Örnek - Kayıt'!$A$6:$A$39,DATE($B$3,$B$2,AL$6),'Örnek - Kayıt'!$B$6:$B$39,$A32,'Örnek - Kayıt'!$J$6:$J$39,"Giriş yok")&gt;0,"?",IF(COUNTIFS('Örnek - Kayıt'!$A$6:$A$39,DATE($B$3,$B$2,AL$6),'Örnek - Kayıt'!$B$6:$B$39,$A32,'Örnek - Kayıt'!$H$6:$H$39,"&gt;-24")&gt;0,"Ç","")))</f>
        <v/>
      </c>
      <c r="AM32" s="22" t="str">
        <f>IF(OR(OR($A32="",AND($B$4&lt;&gt;"",$C32&lt;&gt;$B$4)),AM$6=""),"",IF(COUNTIFS('Örnek - Kayıt'!$A$6:$A$39,DATE($B$3,$B$2,AM$6),'Örnek - Kayıt'!$B$6:$B$39,$A32,'Örnek - Kayıt'!$J$6:$J$39,"Çıkış yok")+COUNTIFS('Örnek - Kayıt'!$A$6:$A$39,DATE($B$3,$B$2,AM$6),'Örnek - Kayıt'!$B$6:$B$39,$A32,'Örnek - Kayıt'!$J$6:$J$39,"Giriş yok")&gt;0,"?",IF(COUNTIFS('Örnek - Kayıt'!$A$6:$A$39,DATE($B$3,$B$2,AM$6),'Örnek - Kayıt'!$B$6:$B$39,$A32,'Örnek - Kayıt'!$H$6:$H$39,"&gt;-24")&gt;0,"Ç","")))</f>
        <v/>
      </c>
      <c r="AN32" s="22" t="str">
        <f>IF(OR(OR($A32="",AND($B$4&lt;&gt;"",$C32&lt;&gt;$B$4)),AN$6=""),"",IF(COUNTIFS('Örnek - Kayıt'!$A$6:$A$39,DATE($B$3,$B$2,AN$6),'Örnek - Kayıt'!$B$6:$B$39,$A32,'Örnek - Kayıt'!$J$6:$J$39,"Çıkış yok")+COUNTIFS('Örnek - Kayıt'!$A$6:$A$39,DATE($B$3,$B$2,AN$6),'Örnek - Kayıt'!$B$6:$B$39,$A32,'Örnek - Kayıt'!$J$6:$J$39,"Giriş yok")&gt;0,"?",IF(COUNTIFS('Örnek - Kayıt'!$A$6:$A$39,DATE($B$3,$B$2,AN$6),'Örnek - Kayıt'!$B$6:$B$39,$A32,'Örnek - Kayıt'!$H$6:$H$39,"&gt;-24")&gt;0,"Ç","")))</f>
        <v/>
      </c>
      <c r="AO32" s="22" t="str">
        <f>IF(OR(OR($A32="",AND($B$4&lt;&gt;"",$C32&lt;&gt;$B$4)),AO$6=""),"",IF(COUNTIFS('Örnek - Kayıt'!$A$6:$A$39,DATE($B$3,$B$2,AO$6),'Örnek - Kayıt'!$B$6:$B$39,$A32,'Örnek - Kayıt'!$J$6:$J$39,"Çıkış yok")+COUNTIFS('Örnek - Kayıt'!$A$6:$A$39,DATE($B$3,$B$2,AO$6),'Örnek - Kayıt'!$B$6:$B$39,$A32,'Örnek - Kayıt'!$J$6:$J$39,"Giriş yok")&gt;0,"?",IF(COUNTIFS('Örnek - Kayıt'!$A$6:$A$39,DATE($B$3,$B$2,AO$6),'Örnek - Kayıt'!$B$6:$B$39,$A32,'Örnek - Kayıt'!$H$6:$H$39,"&gt;-24")&gt;0,"Ç","")))</f>
        <v/>
      </c>
      <c r="AP32" s="22" t="str">
        <f>IF(OR(OR($A32="",AND($B$4&lt;&gt;"",$C32&lt;&gt;$B$4)),AP$6=""),"",IF(COUNTIFS('Örnek - Kayıt'!$A$6:$A$39,DATE($B$3,$B$2,AP$6),'Örnek - Kayıt'!$B$6:$B$39,$A32,'Örnek - Kayıt'!$J$6:$J$39,"Çıkış yok")+COUNTIFS('Örnek - Kayıt'!$A$6:$A$39,DATE($B$3,$B$2,AP$6),'Örnek - Kayıt'!$B$6:$B$39,$A32,'Örnek - Kayıt'!$J$6:$J$39,"Giriş yok")&gt;0,"?",IF(COUNTIFS('Örnek - Kayıt'!$A$6:$A$39,DATE($B$3,$B$2,AP$6),'Örnek - Kayıt'!$B$6:$B$39,$A32,'Örnek - Kayıt'!$H$6:$H$39,"&gt;-24")&gt;0,"Ç","")))</f>
        <v/>
      </c>
    </row>
    <row r="33" spans="1:42" ht="18" customHeight="1" x14ac:dyDescent="0.2">
      <c r="A33" s="28"/>
      <c r="B33" s="12"/>
      <c r="C33" s="12"/>
      <c r="D33" s="29" t="str">
        <f t="shared" si="1"/>
        <v/>
      </c>
      <c r="E33" s="30" t="str">
        <f>IF(OR($A33="",AND($B$4&lt;&gt;"",$C33&lt;&gt;$B$4)),"",SUMIFS('Örnek - Kayıt'!$H$6:$H$39,'Örnek - Kayıt'!$A$6:$A$39,"&gt;="&amp;DATE($B$3,$B$2,1),'Örnek - Kayıt'!$A$6:$A$39,"&lt;"&amp;DATE($B$3,$B$2+1,1),'Örnek - Kayıt'!$B$6:$B$39,$A33))</f>
        <v/>
      </c>
      <c r="F33" s="31" t="str">
        <f t="shared" si="2"/>
        <v/>
      </c>
      <c r="G33" s="22" t="str">
        <f>IF(OR($A33="",AND($B$4&lt;&gt;"",$C33&lt;&gt;$B$4)),"",COUNTIFS('Örnek - Kayıt'!$A$6:$A$39,"&gt;="&amp;DATE($B$3,$B$2,1),'Örnek - Kayıt'!$A$6:$A$39,"&lt;"&amp;DATE($B$3,$B$2+1,1),'Örnek - Kayıt'!$B$6:$B$39,$A33,'Örnek - Kayıt'!$I$6:$I$39,"&gt;0"))</f>
        <v/>
      </c>
      <c r="H33" s="22" t="str">
        <f>IF(OR($A33="",AND($B$4&lt;&gt;"",$C33&lt;&gt;$B$4)),"",SUMIFS('Örnek - Kayıt'!$I$6:$I$39,'Örnek - Kayıt'!$A$6:$A$39,"&gt;="&amp;DATE($B$3,$B$2,1),'Örnek - Kayıt'!$A$6:$A$39,"&lt;"&amp;DATE($B$3,$B$2+1,1),'Örnek - Kayıt'!$B$6:$B$39,$A33))</f>
        <v/>
      </c>
      <c r="I33" s="22" t="str">
        <f t="shared" si="3"/>
        <v/>
      </c>
      <c r="J33" s="22" t="str">
        <f>IF(OR($A33="",AND($B$4&lt;&gt;"",$C33&lt;&gt;$B$4)),"",COUNTIFS('Örnek - Kayıt'!$A$6:$A$39,"&gt;="&amp;DATE($B$3,$B$2,1),'Örnek - Kayıt'!$A$6:$A$39,"&lt;"&amp;DATE($B$3,$B$2+1,1),'Örnek - Kayıt'!$B$6:$B$39,$A33,'Örnek - Kayıt'!$H$6:$H$39,"&gt;"&amp;$H$3))</f>
        <v/>
      </c>
      <c r="L33" s="22" t="str">
        <f>IF(OR(OR($A33="",AND($B$4&lt;&gt;"",$C33&lt;&gt;$B$4)),L$6=""),"",IF(COUNTIFS('Örnek - Kayıt'!$A$6:$A$39,DATE($B$3,$B$2,L$6),'Örnek - Kayıt'!$B$6:$B$39,$A33,'Örnek - Kayıt'!$J$6:$J$39,"Çıkış yok")+COUNTIFS('Örnek - Kayıt'!$A$6:$A$39,DATE($B$3,$B$2,L$6),'Örnek - Kayıt'!$B$6:$B$39,$A33,'Örnek - Kayıt'!$J$6:$J$39,"Giriş yok")&gt;0,"?",IF(COUNTIFS('Örnek - Kayıt'!$A$6:$A$39,DATE($B$3,$B$2,L$6),'Örnek - Kayıt'!$B$6:$B$39,$A33,'Örnek - Kayıt'!$H$6:$H$39,"&gt;-24")&gt;0,"Ç","")))</f>
        <v/>
      </c>
      <c r="M33" s="22" t="str">
        <f>IF(OR(OR($A33="",AND($B$4&lt;&gt;"",$C33&lt;&gt;$B$4)),M$6=""),"",IF(COUNTIFS('Örnek - Kayıt'!$A$6:$A$39,DATE($B$3,$B$2,M$6),'Örnek - Kayıt'!$B$6:$B$39,$A33,'Örnek - Kayıt'!$J$6:$J$39,"Çıkış yok")+COUNTIFS('Örnek - Kayıt'!$A$6:$A$39,DATE($B$3,$B$2,M$6),'Örnek - Kayıt'!$B$6:$B$39,$A33,'Örnek - Kayıt'!$J$6:$J$39,"Giriş yok")&gt;0,"?",IF(COUNTIFS('Örnek - Kayıt'!$A$6:$A$39,DATE($B$3,$B$2,M$6),'Örnek - Kayıt'!$B$6:$B$39,$A33,'Örnek - Kayıt'!$H$6:$H$39,"&gt;-24")&gt;0,"Ç","")))</f>
        <v/>
      </c>
      <c r="N33" s="22" t="str">
        <f>IF(OR(OR($A33="",AND($B$4&lt;&gt;"",$C33&lt;&gt;$B$4)),N$6=""),"",IF(COUNTIFS('Örnek - Kayıt'!$A$6:$A$39,DATE($B$3,$B$2,N$6),'Örnek - Kayıt'!$B$6:$B$39,$A33,'Örnek - Kayıt'!$J$6:$J$39,"Çıkış yok")+COUNTIFS('Örnek - Kayıt'!$A$6:$A$39,DATE($B$3,$B$2,N$6),'Örnek - Kayıt'!$B$6:$B$39,$A33,'Örnek - Kayıt'!$J$6:$J$39,"Giriş yok")&gt;0,"?",IF(COUNTIFS('Örnek - Kayıt'!$A$6:$A$39,DATE($B$3,$B$2,N$6),'Örnek - Kayıt'!$B$6:$B$39,$A33,'Örnek - Kayıt'!$H$6:$H$39,"&gt;-24")&gt;0,"Ç","")))</f>
        <v/>
      </c>
      <c r="O33" s="22" t="str">
        <f>IF(OR(OR($A33="",AND($B$4&lt;&gt;"",$C33&lt;&gt;$B$4)),O$6=""),"",IF(COUNTIFS('Örnek - Kayıt'!$A$6:$A$39,DATE($B$3,$B$2,O$6),'Örnek - Kayıt'!$B$6:$B$39,$A33,'Örnek - Kayıt'!$J$6:$J$39,"Çıkış yok")+COUNTIFS('Örnek - Kayıt'!$A$6:$A$39,DATE($B$3,$B$2,O$6),'Örnek - Kayıt'!$B$6:$B$39,$A33,'Örnek - Kayıt'!$J$6:$J$39,"Giriş yok")&gt;0,"?",IF(COUNTIFS('Örnek - Kayıt'!$A$6:$A$39,DATE($B$3,$B$2,O$6),'Örnek - Kayıt'!$B$6:$B$39,$A33,'Örnek - Kayıt'!$H$6:$H$39,"&gt;-24")&gt;0,"Ç","")))</f>
        <v/>
      </c>
      <c r="P33" s="22" t="str">
        <f>IF(OR(OR($A33="",AND($B$4&lt;&gt;"",$C33&lt;&gt;$B$4)),P$6=""),"",IF(COUNTIFS('Örnek - Kayıt'!$A$6:$A$39,DATE($B$3,$B$2,P$6),'Örnek - Kayıt'!$B$6:$B$39,$A33,'Örnek - Kayıt'!$J$6:$J$39,"Çıkış yok")+COUNTIFS('Örnek - Kayıt'!$A$6:$A$39,DATE($B$3,$B$2,P$6),'Örnek - Kayıt'!$B$6:$B$39,$A33,'Örnek - Kayıt'!$J$6:$J$39,"Giriş yok")&gt;0,"?",IF(COUNTIFS('Örnek - Kayıt'!$A$6:$A$39,DATE($B$3,$B$2,P$6),'Örnek - Kayıt'!$B$6:$B$39,$A33,'Örnek - Kayıt'!$H$6:$H$39,"&gt;-24")&gt;0,"Ç","")))</f>
        <v/>
      </c>
      <c r="Q33" s="22" t="str">
        <f>IF(OR(OR($A33="",AND($B$4&lt;&gt;"",$C33&lt;&gt;$B$4)),Q$6=""),"",IF(COUNTIFS('Örnek - Kayıt'!$A$6:$A$39,DATE($B$3,$B$2,Q$6),'Örnek - Kayıt'!$B$6:$B$39,$A33,'Örnek - Kayıt'!$J$6:$J$39,"Çıkış yok")+COUNTIFS('Örnek - Kayıt'!$A$6:$A$39,DATE($B$3,$B$2,Q$6),'Örnek - Kayıt'!$B$6:$B$39,$A33,'Örnek - Kayıt'!$J$6:$J$39,"Giriş yok")&gt;0,"?",IF(COUNTIFS('Örnek - Kayıt'!$A$6:$A$39,DATE($B$3,$B$2,Q$6),'Örnek - Kayıt'!$B$6:$B$39,$A33,'Örnek - Kayıt'!$H$6:$H$39,"&gt;-24")&gt;0,"Ç","")))</f>
        <v/>
      </c>
      <c r="R33" s="22" t="str">
        <f>IF(OR(OR($A33="",AND($B$4&lt;&gt;"",$C33&lt;&gt;$B$4)),R$6=""),"",IF(COUNTIFS('Örnek - Kayıt'!$A$6:$A$39,DATE($B$3,$B$2,R$6),'Örnek - Kayıt'!$B$6:$B$39,$A33,'Örnek - Kayıt'!$J$6:$J$39,"Çıkış yok")+COUNTIFS('Örnek - Kayıt'!$A$6:$A$39,DATE($B$3,$B$2,R$6),'Örnek - Kayıt'!$B$6:$B$39,$A33,'Örnek - Kayıt'!$J$6:$J$39,"Giriş yok")&gt;0,"?",IF(COUNTIFS('Örnek - Kayıt'!$A$6:$A$39,DATE($B$3,$B$2,R$6),'Örnek - Kayıt'!$B$6:$B$39,$A33,'Örnek - Kayıt'!$H$6:$H$39,"&gt;-24")&gt;0,"Ç","")))</f>
        <v/>
      </c>
      <c r="S33" s="22" t="str">
        <f>IF(OR(OR($A33="",AND($B$4&lt;&gt;"",$C33&lt;&gt;$B$4)),S$6=""),"",IF(COUNTIFS('Örnek - Kayıt'!$A$6:$A$39,DATE($B$3,$B$2,S$6),'Örnek - Kayıt'!$B$6:$B$39,$A33,'Örnek - Kayıt'!$J$6:$J$39,"Çıkış yok")+COUNTIFS('Örnek - Kayıt'!$A$6:$A$39,DATE($B$3,$B$2,S$6),'Örnek - Kayıt'!$B$6:$B$39,$A33,'Örnek - Kayıt'!$J$6:$J$39,"Giriş yok")&gt;0,"?",IF(COUNTIFS('Örnek - Kayıt'!$A$6:$A$39,DATE($B$3,$B$2,S$6),'Örnek - Kayıt'!$B$6:$B$39,$A33,'Örnek - Kayıt'!$H$6:$H$39,"&gt;-24")&gt;0,"Ç","")))</f>
        <v/>
      </c>
      <c r="T33" s="22" t="str">
        <f>IF(OR(OR($A33="",AND($B$4&lt;&gt;"",$C33&lt;&gt;$B$4)),T$6=""),"",IF(COUNTIFS('Örnek - Kayıt'!$A$6:$A$39,DATE($B$3,$B$2,T$6),'Örnek - Kayıt'!$B$6:$B$39,$A33,'Örnek - Kayıt'!$J$6:$J$39,"Çıkış yok")+COUNTIFS('Örnek - Kayıt'!$A$6:$A$39,DATE($B$3,$B$2,T$6),'Örnek - Kayıt'!$B$6:$B$39,$A33,'Örnek - Kayıt'!$J$6:$J$39,"Giriş yok")&gt;0,"?",IF(COUNTIFS('Örnek - Kayıt'!$A$6:$A$39,DATE($B$3,$B$2,T$6),'Örnek - Kayıt'!$B$6:$B$39,$A33,'Örnek - Kayıt'!$H$6:$H$39,"&gt;-24")&gt;0,"Ç","")))</f>
        <v/>
      </c>
      <c r="U33" s="22" t="str">
        <f>IF(OR(OR($A33="",AND($B$4&lt;&gt;"",$C33&lt;&gt;$B$4)),U$6=""),"",IF(COUNTIFS('Örnek - Kayıt'!$A$6:$A$39,DATE($B$3,$B$2,U$6),'Örnek - Kayıt'!$B$6:$B$39,$A33,'Örnek - Kayıt'!$J$6:$J$39,"Çıkış yok")+COUNTIFS('Örnek - Kayıt'!$A$6:$A$39,DATE($B$3,$B$2,U$6),'Örnek - Kayıt'!$B$6:$B$39,$A33,'Örnek - Kayıt'!$J$6:$J$39,"Giriş yok")&gt;0,"?",IF(COUNTIFS('Örnek - Kayıt'!$A$6:$A$39,DATE($B$3,$B$2,U$6),'Örnek - Kayıt'!$B$6:$B$39,$A33,'Örnek - Kayıt'!$H$6:$H$39,"&gt;-24")&gt;0,"Ç","")))</f>
        <v/>
      </c>
      <c r="V33" s="22" t="str">
        <f>IF(OR(OR($A33="",AND($B$4&lt;&gt;"",$C33&lt;&gt;$B$4)),V$6=""),"",IF(COUNTIFS('Örnek - Kayıt'!$A$6:$A$39,DATE($B$3,$B$2,V$6),'Örnek - Kayıt'!$B$6:$B$39,$A33,'Örnek - Kayıt'!$J$6:$J$39,"Çıkış yok")+COUNTIFS('Örnek - Kayıt'!$A$6:$A$39,DATE($B$3,$B$2,V$6),'Örnek - Kayıt'!$B$6:$B$39,$A33,'Örnek - Kayıt'!$J$6:$J$39,"Giriş yok")&gt;0,"?",IF(COUNTIFS('Örnek - Kayıt'!$A$6:$A$39,DATE($B$3,$B$2,V$6),'Örnek - Kayıt'!$B$6:$B$39,$A33,'Örnek - Kayıt'!$H$6:$H$39,"&gt;-24")&gt;0,"Ç","")))</f>
        <v/>
      </c>
      <c r="W33" s="22" t="str">
        <f>IF(OR(OR($A33="",AND($B$4&lt;&gt;"",$C33&lt;&gt;$B$4)),W$6=""),"",IF(COUNTIFS('Örnek - Kayıt'!$A$6:$A$39,DATE($B$3,$B$2,W$6),'Örnek - Kayıt'!$B$6:$B$39,$A33,'Örnek - Kayıt'!$J$6:$J$39,"Çıkış yok")+COUNTIFS('Örnek - Kayıt'!$A$6:$A$39,DATE($B$3,$B$2,W$6),'Örnek - Kayıt'!$B$6:$B$39,$A33,'Örnek - Kayıt'!$J$6:$J$39,"Giriş yok")&gt;0,"?",IF(COUNTIFS('Örnek - Kayıt'!$A$6:$A$39,DATE($B$3,$B$2,W$6),'Örnek - Kayıt'!$B$6:$B$39,$A33,'Örnek - Kayıt'!$H$6:$H$39,"&gt;-24")&gt;0,"Ç","")))</f>
        <v/>
      </c>
      <c r="X33" s="22" t="str">
        <f>IF(OR(OR($A33="",AND($B$4&lt;&gt;"",$C33&lt;&gt;$B$4)),X$6=""),"",IF(COUNTIFS('Örnek - Kayıt'!$A$6:$A$39,DATE($B$3,$B$2,X$6),'Örnek - Kayıt'!$B$6:$B$39,$A33,'Örnek - Kayıt'!$J$6:$J$39,"Çıkış yok")+COUNTIFS('Örnek - Kayıt'!$A$6:$A$39,DATE($B$3,$B$2,X$6),'Örnek - Kayıt'!$B$6:$B$39,$A33,'Örnek - Kayıt'!$J$6:$J$39,"Giriş yok")&gt;0,"?",IF(COUNTIFS('Örnek - Kayıt'!$A$6:$A$39,DATE($B$3,$B$2,X$6),'Örnek - Kayıt'!$B$6:$B$39,$A33,'Örnek - Kayıt'!$H$6:$H$39,"&gt;-24")&gt;0,"Ç","")))</f>
        <v/>
      </c>
      <c r="Y33" s="22" t="str">
        <f>IF(OR(OR($A33="",AND($B$4&lt;&gt;"",$C33&lt;&gt;$B$4)),Y$6=""),"",IF(COUNTIFS('Örnek - Kayıt'!$A$6:$A$39,DATE($B$3,$B$2,Y$6),'Örnek - Kayıt'!$B$6:$B$39,$A33,'Örnek - Kayıt'!$J$6:$J$39,"Çıkış yok")+COUNTIFS('Örnek - Kayıt'!$A$6:$A$39,DATE($B$3,$B$2,Y$6),'Örnek - Kayıt'!$B$6:$B$39,$A33,'Örnek - Kayıt'!$J$6:$J$39,"Giriş yok")&gt;0,"?",IF(COUNTIFS('Örnek - Kayıt'!$A$6:$A$39,DATE($B$3,$B$2,Y$6),'Örnek - Kayıt'!$B$6:$B$39,$A33,'Örnek - Kayıt'!$H$6:$H$39,"&gt;-24")&gt;0,"Ç","")))</f>
        <v/>
      </c>
      <c r="Z33" s="22" t="str">
        <f>IF(OR(OR($A33="",AND($B$4&lt;&gt;"",$C33&lt;&gt;$B$4)),Z$6=""),"",IF(COUNTIFS('Örnek - Kayıt'!$A$6:$A$39,DATE($B$3,$B$2,Z$6),'Örnek - Kayıt'!$B$6:$B$39,$A33,'Örnek - Kayıt'!$J$6:$J$39,"Çıkış yok")+COUNTIFS('Örnek - Kayıt'!$A$6:$A$39,DATE($B$3,$B$2,Z$6),'Örnek - Kayıt'!$B$6:$B$39,$A33,'Örnek - Kayıt'!$J$6:$J$39,"Giriş yok")&gt;0,"?",IF(COUNTIFS('Örnek - Kayıt'!$A$6:$A$39,DATE($B$3,$B$2,Z$6),'Örnek - Kayıt'!$B$6:$B$39,$A33,'Örnek - Kayıt'!$H$6:$H$39,"&gt;-24")&gt;0,"Ç","")))</f>
        <v/>
      </c>
      <c r="AA33" s="22" t="str">
        <f>IF(OR(OR($A33="",AND($B$4&lt;&gt;"",$C33&lt;&gt;$B$4)),AA$6=""),"",IF(COUNTIFS('Örnek - Kayıt'!$A$6:$A$39,DATE($B$3,$B$2,AA$6),'Örnek - Kayıt'!$B$6:$B$39,$A33,'Örnek - Kayıt'!$J$6:$J$39,"Çıkış yok")+COUNTIFS('Örnek - Kayıt'!$A$6:$A$39,DATE($B$3,$B$2,AA$6),'Örnek - Kayıt'!$B$6:$B$39,$A33,'Örnek - Kayıt'!$J$6:$J$39,"Giriş yok")&gt;0,"?",IF(COUNTIFS('Örnek - Kayıt'!$A$6:$A$39,DATE($B$3,$B$2,AA$6),'Örnek - Kayıt'!$B$6:$B$39,$A33,'Örnek - Kayıt'!$H$6:$H$39,"&gt;-24")&gt;0,"Ç","")))</f>
        <v/>
      </c>
      <c r="AB33" s="22" t="str">
        <f>IF(OR(OR($A33="",AND($B$4&lt;&gt;"",$C33&lt;&gt;$B$4)),AB$6=""),"",IF(COUNTIFS('Örnek - Kayıt'!$A$6:$A$39,DATE($B$3,$B$2,AB$6),'Örnek - Kayıt'!$B$6:$B$39,$A33,'Örnek - Kayıt'!$J$6:$J$39,"Çıkış yok")+COUNTIFS('Örnek - Kayıt'!$A$6:$A$39,DATE($B$3,$B$2,AB$6),'Örnek - Kayıt'!$B$6:$B$39,$A33,'Örnek - Kayıt'!$J$6:$J$39,"Giriş yok")&gt;0,"?",IF(COUNTIFS('Örnek - Kayıt'!$A$6:$A$39,DATE($B$3,$B$2,AB$6),'Örnek - Kayıt'!$B$6:$B$39,$A33,'Örnek - Kayıt'!$H$6:$H$39,"&gt;-24")&gt;0,"Ç","")))</f>
        <v/>
      </c>
      <c r="AC33" s="22" t="str">
        <f>IF(OR(OR($A33="",AND($B$4&lt;&gt;"",$C33&lt;&gt;$B$4)),AC$6=""),"",IF(COUNTIFS('Örnek - Kayıt'!$A$6:$A$39,DATE($B$3,$B$2,AC$6),'Örnek - Kayıt'!$B$6:$B$39,$A33,'Örnek - Kayıt'!$J$6:$J$39,"Çıkış yok")+COUNTIFS('Örnek - Kayıt'!$A$6:$A$39,DATE($B$3,$B$2,AC$6),'Örnek - Kayıt'!$B$6:$B$39,$A33,'Örnek - Kayıt'!$J$6:$J$39,"Giriş yok")&gt;0,"?",IF(COUNTIFS('Örnek - Kayıt'!$A$6:$A$39,DATE($B$3,$B$2,AC$6),'Örnek - Kayıt'!$B$6:$B$39,$A33,'Örnek - Kayıt'!$H$6:$H$39,"&gt;-24")&gt;0,"Ç","")))</f>
        <v/>
      </c>
      <c r="AD33" s="22" t="str">
        <f>IF(OR(OR($A33="",AND($B$4&lt;&gt;"",$C33&lt;&gt;$B$4)),AD$6=""),"",IF(COUNTIFS('Örnek - Kayıt'!$A$6:$A$39,DATE($B$3,$B$2,AD$6),'Örnek - Kayıt'!$B$6:$B$39,$A33,'Örnek - Kayıt'!$J$6:$J$39,"Çıkış yok")+COUNTIFS('Örnek - Kayıt'!$A$6:$A$39,DATE($B$3,$B$2,AD$6),'Örnek - Kayıt'!$B$6:$B$39,$A33,'Örnek - Kayıt'!$J$6:$J$39,"Giriş yok")&gt;0,"?",IF(COUNTIFS('Örnek - Kayıt'!$A$6:$A$39,DATE($B$3,$B$2,AD$6),'Örnek - Kayıt'!$B$6:$B$39,$A33,'Örnek - Kayıt'!$H$6:$H$39,"&gt;-24")&gt;0,"Ç","")))</f>
        <v/>
      </c>
      <c r="AE33" s="22" t="str">
        <f>IF(OR(OR($A33="",AND($B$4&lt;&gt;"",$C33&lt;&gt;$B$4)),AE$6=""),"",IF(COUNTIFS('Örnek - Kayıt'!$A$6:$A$39,DATE($B$3,$B$2,AE$6),'Örnek - Kayıt'!$B$6:$B$39,$A33,'Örnek - Kayıt'!$J$6:$J$39,"Çıkış yok")+COUNTIFS('Örnek - Kayıt'!$A$6:$A$39,DATE($B$3,$B$2,AE$6),'Örnek - Kayıt'!$B$6:$B$39,$A33,'Örnek - Kayıt'!$J$6:$J$39,"Giriş yok")&gt;0,"?",IF(COUNTIFS('Örnek - Kayıt'!$A$6:$A$39,DATE($B$3,$B$2,AE$6),'Örnek - Kayıt'!$B$6:$B$39,$A33,'Örnek - Kayıt'!$H$6:$H$39,"&gt;-24")&gt;0,"Ç","")))</f>
        <v/>
      </c>
      <c r="AF33" s="22" t="str">
        <f>IF(OR(OR($A33="",AND($B$4&lt;&gt;"",$C33&lt;&gt;$B$4)),AF$6=""),"",IF(COUNTIFS('Örnek - Kayıt'!$A$6:$A$39,DATE($B$3,$B$2,AF$6),'Örnek - Kayıt'!$B$6:$B$39,$A33,'Örnek - Kayıt'!$J$6:$J$39,"Çıkış yok")+COUNTIFS('Örnek - Kayıt'!$A$6:$A$39,DATE($B$3,$B$2,AF$6),'Örnek - Kayıt'!$B$6:$B$39,$A33,'Örnek - Kayıt'!$J$6:$J$39,"Giriş yok")&gt;0,"?",IF(COUNTIFS('Örnek - Kayıt'!$A$6:$A$39,DATE($B$3,$B$2,AF$6),'Örnek - Kayıt'!$B$6:$B$39,$A33,'Örnek - Kayıt'!$H$6:$H$39,"&gt;-24")&gt;0,"Ç","")))</f>
        <v/>
      </c>
      <c r="AG33" s="22" t="str">
        <f>IF(OR(OR($A33="",AND($B$4&lt;&gt;"",$C33&lt;&gt;$B$4)),AG$6=""),"",IF(COUNTIFS('Örnek - Kayıt'!$A$6:$A$39,DATE($B$3,$B$2,AG$6),'Örnek - Kayıt'!$B$6:$B$39,$A33,'Örnek - Kayıt'!$J$6:$J$39,"Çıkış yok")+COUNTIFS('Örnek - Kayıt'!$A$6:$A$39,DATE($B$3,$B$2,AG$6),'Örnek - Kayıt'!$B$6:$B$39,$A33,'Örnek - Kayıt'!$J$6:$J$39,"Giriş yok")&gt;0,"?",IF(COUNTIFS('Örnek - Kayıt'!$A$6:$A$39,DATE($B$3,$B$2,AG$6),'Örnek - Kayıt'!$B$6:$B$39,$A33,'Örnek - Kayıt'!$H$6:$H$39,"&gt;-24")&gt;0,"Ç","")))</f>
        <v/>
      </c>
      <c r="AH33" s="22" t="str">
        <f>IF(OR(OR($A33="",AND($B$4&lt;&gt;"",$C33&lt;&gt;$B$4)),AH$6=""),"",IF(COUNTIFS('Örnek - Kayıt'!$A$6:$A$39,DATE($B$3,$B$2,AH$6),'Örnek - Kayıt'!$B$6:$B$39,$A33,'Örnek - Kayıt'!$J$6:$J$39,"Çıkış yok")+COUNTIFS('Örnek - Kayıt'!$A$6:$A$39,DATE($B$3,$B$2,AH$6),'Örnek - Kayıt'!$B$6:$B$39,$A33,'Örnek - Kayıt'!$J$6:$J$39,"Giriş yok")&gt;0,"?",IF(COUNTIFS('Örnek - Kayıt'!$A$6:$A$39,DATE($B$3,$B$2,AH$6),'Örnek - Kayıt'!$B$6:$B$39,$A33,'Örnek - Kayıt'!$H$6:$H$39,"&gt;-24")&gt;0,"Ç","")))</f>
        <v/>
      </c>
      <c r="AI33" s="22" t="str">
        <f>IF(OR(OR($A33="",AND($B$4&lt;&gt;"",$C33&lt;&gt;$B$4)),AI$6=""),"",IF(COUNTIFS('Örnek - Kayıt'!$A$6:$A$39,DATE($B$3,$B$2,AI$6),'Örnek - Kayıt'!$B$6:$B$39,$A33,'Örnek - Kayıt'!$J$6:$J$39,"Çıkış yok")+COUNTIFS('Örnek - Kayıt'!$A$6:$A$39,DATE($B$3,$B$2,AI$6),'Örnek - Kayıt'!$B$6:$B$39,$A33,'Örnek - Kayıt'!$J$6:$J$39,"Giriş yok")&gt;0,"?",IF(COUNTIFS('Örnek - Kayıt'!$A$6:$A$39,DATE($B$3,$B$2,AI$6),'Örnek - Kayıt'!$B$6:$B$39,$A33,'Örnek - Kayıt'!$H$6:$H$39,"&gt;-24")&gt;0,"Ç","")))</f>
        <v/>
      </c>
      <c r="AJ33" s="22" t="str">
        <f>IF(OR(OR($A33="",AND($B$4&lt;&gt;"",$C33&lt;&gt;$B$4)),AJ$6=""),"",IF(COUNTIFS('Örnek - Kayıt'!$A$6:$A$39,DATE($B$3,$B$2,AJ$6),'Örnek - Kayıt'!$B$6:$B$39,$A33,'Örnek - Kayıt'!$J$6:$J$39,"Çıkış yok")+COUNTIFS('Örnek - Kayıt'!$A$6:$A$39,DATE($B$3,$B$2,AJ$6),'Örnek - Kayıt'!$B$6:$B$39,$A33,'Örnek - Kayıt'!$J$6:$J$39,"Giriş yok")&gt;0,"?",IF(COUNTIFS('Örnek - Kayıt'!$A$6:$A$39,DATE($B$3,$B$2,AJ$6),'Örnek - Kayıt'!$B$6:$B$39,$A33,'Örnek - Kayıt'!$H$6:$H$39,"&gt;-24")&gt;0,"Ç","")))</f>
        <v/>
      </c>
      <c r="AK33" s="22" t="str">
        <f>IF(OR(OR($A33="",AND($B$4&lt;&gt;"",$C33&lt;&gt;$B$4)),AK$6=""),"",IF(COUNTIFS('Örnek - Kayıt'!$A$6:$A$39,DATE($B$3,$B$2,AK$6),'Örnek - Kayıt'!$B$6:$B$39,$A33,'Örnek - Kayıt'!$J$6:$J$39,"Çıkış yok")+COUNTIFS('Örnek - Kayıt'!$A$6:$A$39,DATE($B$3,$B$2,AK$6),'Örnek - Kayıt'!$B$6:$B$39,$A33,'Örnek - Kayıt'!$J$6:$J$39,"Giriş yok")&gt;0,"?",IF(COUNTIFS('Örnek - Kayıt'!$A$6:$A$39,DATE($B$3,$B$2,AK$6),'Örnek - Kayıt'!$B$6:$B$39,$A33,'Örnek - Kayıt'!$H$6:$H$39,"&gt;-24")&gt;0,"Ç","")))</f>
        <v/>
      </c>
      <c r="AL33" s="22" t="str">
        <f>IF(OR(OR($A33="",AND($B$4&lt;&gt;"",$C33&lt;&gt;$B$4)),AL$6=""),"",IF(COUNTIFS('Örnek - Kayıt'!$A$6:$A$39,DATE($B$3,$B$2,AL$6),'Örnek - Kayıt'!$B$6:$B$39,$A33,'Örnek - Kayıt'!$J$6:$J$39,"Çıkış yok")+COUNTIFS('Örnek - Kayıt'!$A$6:$A$39,DATE($B$3,$B$2,AL$6),'Örnek - Kayıt'!$B$6:$B$39,$A33,'Örnek - Kayıt'!$J$6:$J$39,"Giriş yok")&gt;0,"?",IF(COUNTIFS('Örnek - Kayıt'!$A$6:$A$39,DATE($B$3,$B$2,AL$6),'Örnek - Kayıt'!$B$6:$B$39,$A33,'Örnek - Kayıt'!$H$6:$H$39,"&gt;-24")&gt;0,"Ç","")))</f>
        <v/>
      </c>
      <c r="AM33" s="22" t="str">
        <f>IF(OR(OR($A33="",AND($B$4&lt;&gt;"",$C33&lt;&gt;$B$4)),AM$6=""),"",IF(COUNTIFS('Örnek - Kayıt'!$A$6:$A$39,DATE($B$3,$B$2,AM$6),'Örnek - Kayıt'!$B$6:$B$39,$A33,'Örnek - Kayıt'!$J$6:$J$39,"Çıkış yok")+COUNTIFS('Örnek - Kayıt'!$A$6:$A$39,DATE($B$3,$B$2,AM$6),'Örnek - Kayıt'!$B$6:$B$39,$A33,'Örnek - Kayıt'!$J$6:$J$39,"Giriş yok")&gt;0,"?",IF(COUNTIFS('Örnek - Kayıt'!$A$6:$A$39,DATE($B$3,$B$2,AM$6),'Örnek - Kayıt'!$B$6:$B$39,$A33,'Örnek - Kayıt'!$H$6:$H$39,"&gt;-24")&gt;0,"Ç","")))</f>
        <v/>
      </c>
      <c r="AN33" s="22" t="str">
        <f>IF(OR(OR($A33="",AND($B$4&lt;&gt;"",$C33&lt;&gt;$B$4)),AN$6=""),"",IF(COUNTIFS('Örnek - Kayıt'!$A$6:$A$39,DATE($B$3,$B$2,AN$6),'Örnek - Kayıt'!$B$6:$B$39,$A33,'Örnek - Kayıt'!$J$6:$J$39,"Çıkış yok")+COUNTIFS('Örnek - Kayıt'!$A$6:$A$39,DATE($B$3,$B$2,AN$6),'Örnek - Kayıt'!$B$6:$B$39,$A33,'Örnek - Kayıt'!$J$6:$J$39,"Giriş yok")&gt;0,"?",IF(COUNTIFS('Örnek - Kayıt'!$A$6:$A$39,DATE($B$3,$B$2,AN$6),'Örnek - Kayıt'!$B$6:$B$39,$A33,'Örnek - Kayıt'!$H$6:$H$39,"&gt;-24")&gt;0,"Ç","")))</f>
        <v/>
      </c>
      <c r="AO33" s="22" t="str">
        <f>IF(OR(OR($A33="",AND($B$4&lt;&gt;"",$C33&lt;&gt;$B$4)),AO$6=""),"",IF(COUNTIFS('Örnek - Kayıt'!$A$6:$A$39,DATE($B$3,$B$2,AO$6),'Örnek - Kayıt'!$B$6:$B$39,$A33,'Örnek - Kayıt'!$J$6:$J$39,"Çıkış yok")+COUNTIFS('Örnek - Kayıt'!$A$6:$A$39,DATE($B$3,$B$2,AO$6),'Örnek - Kayıt'!$B$6:$B$39,$A33,'Örnek - Kayıt'!$J$6:$J$39,"Giriş yok")&gt;0,"?",IF(COUNTIFS('Örnek - Kayıt'!$A$6:$A$39,DATE($B$3,$B$2,AO$6),'Örnek - Kayıt'!$B$6:$B$39,$A33,'Örnek - Kayıt'!$H$6:$H$39,"&gt;-24")&gt;0,"Ç","")))</f>
        <v/>
      </c>
      <c r="AP33" s="22" t="str">
        <f>IF(OR(OR($A33="",AND($B$4&lt;&gt;"",$C33&lt;&gt;$B$4)),AP$6=""),"",IF(COUNTIFS('Örnek - Kayıt'!$A$6:$A$39,DATE($B$3,$B$2,AP$6),'Örnek - Kayıt'!$B$6:$B$39,$A33,'Örnek - Kayıt'!$J$6:$J$39,"Çıkış yok")+COUNTIFS('Örnek - Kayıt'!$A$6:$A$39,DATE($B$3,$B$2,AP$6),'Örnek - Kayıt'!$B$6:$B$39,$A33,'Örnek - Kayıt'!$J$6:$J$39,"Giriş yok")&gt;0,"?",IF(COUNTIFS('Örnek - Kayıt'!$A$6:$A$39,DATE($B$3,$B$2,AP$6),'Örnek - Kayıt'!$B$6:$B$39,$A33,'Örnek - Kayıt'!$H$6:$H$39,"&gt;-24")&gt;0,"Ç","")))</f>
        <v/>
      </c>
    </row>
    <row r="34" spans="1:42" ht="18" customHeight="1" x14ac:dyDescent="0.2">
      <c r="A34" s="28"/>
      <c r="B34" s="12"/>
      <c r="C34" s="12"/>
      <c r="D34" s="29" t="str">
        <f t="shared" si="1"/>
        <v/>
      </c>
      <c r="E34" s="30" t="str">
        <f>IF(OR($A34="",AND($B$4&lt;&gt;"",$C34&lt;&gt;$B$4)),"",SUMIFS('Örnek - Kayıt'!$H$6:$H$39,'Örnek - Kayıt'!$A$6:$A$39,"&gt;="&amp;DATE($B$3,$B$2,1),'Örnek - Kayıt'!$A$6:$A$39,"&lt;"&amp;DATE($B$3,$B$2+1,1),'Örnek - Kayıt'!$B$6:$B$39,$A34))</f>
        <v/>
      </c>
      <c r="F34" s="31" t="str">
        <f t="shared" si="2"/>
        <v/>
      </c>
      <c r="G34" s="22" t="str">
        <f>IF(OR($A34="",AND($B$4&lt;&gt;"",$C34&lt;&gt;$B$4)),"",COUNTIFS('Örnek - Kayıt'!$A$6:$A$39,"&gt;="&amp;DATE($B$3,$B$2,1),'Örnek - Kayıt'!$A$6:$A$39,"&lt;"&amp;DATE($B$3,$B$2+1,1),'Örnek - Kayıt'!$B$6:$B$39,$A34,'Örnek - Kayıt'!$I$6:$I$39,"&gt;0"))</f>
        <v/>
      </c>
      <c r="H34" s="22" t="str">
        <f>IF(OR($A34="",AND($B$4&lt;&gt;"",$C34&lt;&gt;$B$4)),"",SUMIFS('Örnek - Kayıt'!$I$6:$I$39,'Örnek - Kayıt'!$A$6:$A$39,"&gt;="&amp;DATE($B$3,$B$2,1),'Örnek - Kayıt'!$A$6:$A$39,"&lt;"&amp;DATE($B$3,$B$2+1,1),'Örnek - Kayıt'!$B$6:$B$39,$A34))</f>
        <v/>
      </c>
      <c r="I34" s="22" t="str">
        <f t="shared" si="3"/>
        <v/>
      </c>
      <c r="J34" s="22" t="str">
        <f>IF(OR($A34="",AND($B$4&lt;&gt;"",$C34&lt;&gt;$B$4)),"",COUNTIFS('Örnek - Kayıt'!$A$6:$A$39,"&gt;="&amp;DATE($B$3,$B$2,1),'Örnek - Kayıt'!$A$6:$A$39,"&lt;"&amp;DATE($B$3,$B$2+1,1),'Örnek - Kayıt'!$B$6:$B$39,$A34,'Örnek - Kayıt'!$H$6:$H$39,"&gt;"&amp;$H$3))</f>
        <v/>
      </c>
      <c r="L34" s="22" t="str">
        <f>IF(OR(OR($A34="",AND($B$4&lt;&gt;"",$C34&lt;&gt;$B$4)),L$6=""),"",IF(COUNTIFS('Örnek - Kayıt'!$A$6:$A$39,DATE($B$3,$B$2,L$6),'Örnek - Kayıt'!$B$6:$B$39,$A34,'Örnek - Kayıt'!$J$6:$J$39,"Çıkış yok")+COUNTIFS('Örnek - Kayıt'!$A$6:$A$39,DATE($B$3,$B$2,L$6),'Örnek - Kayıt'!$B$6:$B$39,$A34,'Örnek - Kayıt'!$J$6:$J$39,"Giriş yok")&gt;0,"?",IF(COUNTIFS('Örnek - Kayıt'!$A$6:$A$39,DATE($B$3,$B$2,L$6),'Örnek - Kayıt'!$B$6:$B$39,$A34,'Örnek - Kayıt'!$H$6:$H$39,"&gt;-24")&gt;0,"Ç","")))</f>
        <v/>
      </c>
      <c r="M34" s="22" t="str">
        <f>IF(OR(OR($A34="",AND($B$4&lt;&gt;"",$C34&lt;&gt;$B$4)),M$6=""),"",IF(COUNTIFS('Örnek - Kayıt'!$A$6:$A$39,DATE($B$3,$B$2,M$6),'Örnek - Kayıt'!$B$6:$B$39,$A34,'Örnek - Kayıt'!$J$6:$J$39,"Çıkış yok")+COUNTIFS('Örnek - Kayıt'!$A$6:$A$39,DATE($B$3,$B$2,M$6),'Örnek - Kayıt'!$B$6:$B$39,$A34,'Örnek - Kayıt'!$J$6:$J$39,"Giriş yok")&gt;0,"?",IF(COUNTIFS('Örnek - Kayıt'!$A$6:$A$39,DATE($B$3,$B$2,M$6),'Örnek - Kayıt'!$B$6:$B$39,$A34,'Örnek - Kayıt'!$H$6:$H$39,"&gt;-24")&gt;0,"Ç","")))</f>
        <v/>
      </c>
      <c r="N34" s="22" t="str">
        <f>IF(OR(OR($A34="",AND($B$4&lt;&gt;"",$C34&lt;&gt;$B$4)),N$6=""),"",IF(COUNTIFS('Örnek - Kayıt'!$A$6:$A$39,DATE($B$3,$B$2,N$6),'Örnek - Kayıt'!$B$6:$B$39,$A34,'Örnek - Kayıt'!$J$6:$J$39,"Çıkış yok")+COUNTIFS('Örnek - Kayıt'!$A$6:$A$39,DATE($B$3,$B$2,N$6),'Örnek - Kayıt'!$B$6:$B$39,$A34,'Örnek - Kayıt'!$J$6:$J$39,"Giriş yok")&gt;0,"?",IF(COUNTIFS('Örnek - Kayıt'!$A$6:$A$39,DATE($B$3,$B$2,N$6),'Örnek - Kayıt'!$B$6:$B$39,$A34,'Örnek - Kayıt'!$H$6:$H$39,"&gt;-24")&gt;0,"Ç","")))</f>
        <v/>
      </c>
      <c r="O34" s="22" t="str">
        <f>IF(OR(OR($A34="",AND($B$4&lt;&gt;"",$C34&lt;&gt;$B$4)),O$6=""),"",IF(COUNTIFS('Örnek - Kayıt'!$A$6:$A$39,DATE($B$3,$B$2,O$6),'Örnek - Kayıt'!$B$6:$B$39,$A34,'Örnek - Kayıt'!$J$6:$J$39,"Çıkış yok")+COUNTIFS('Örnek - Kayıt'!$A$6:$A$39,DATE($B$3,$B$2,O$6),'Örnek - Kayıt'!$B$6:$B$39,$A34,'Örnek - Kayıt'!$J$6:$J$39,"Giriş yok")&gt;0,"?",IF(COUNTIFS('Örnek - Kayıt'!$A$6:$A$39,DATE($B$3,$B$2,O$6),'Örnek - Kayıt'!$B$6:$B$39,$A34,'Örnek - Kayıt'!$H$6:$H$39,"&gt;-24")&gt;0,"Ç","")))</f>
        <v/>
      </c>
      <c r="P34" s="22" t="str">
        <f>IF(OR(OR($A34="",AND($B$4&lt;&gt;"",$C34&lt;&gt;$B$4)),P$6=""),"",IF(COUNTIFS('Örnek - Kayıt'!$A$6:$A$39,DATE($B$3,$B$2,P$6),'Örnek - Kayıt'!$B$6:$B$39,$A34,'Örnek - Kayıt'!$J$6:$J$39,"Çıkış yok")+COUNTIFS('Örnek - Kayıt'!$A$6:$A$39,DATE($B$3,$B$2,P$6),'Örnek - Kayıt'!$B$6:$B$39,$A34,'Örnek - Kayıt'!$J$6:$J$39,"Giriş yok")&gt;0,"?",IF(COUNTIFS('Örnek - Kayıt'!$A$6:$A$39,DATE($B$3,$B$2,P$6),'Örnek - Kayıt'!$B$6:$B$39,$A34,'Örnek - Kayıt'!$H$6:$H$39,"&gt;-24")&gt;0,"Ç","")))</f>
        <v/>
      </c>
      <c r="Q34" s="22" t="str">
        <f>IF(OR(OR($A34="",AND($B$4&lt;&gt;"",$C34&lt;&gt;$B$4)),Q$6=""),"",IF(COUNTIFS('Örnek - Kayıt'!$A$6:$A$39,DATE($B$3,$B$2,Q$6),'Örnek - Kayıt'!$B$6:$B$39,$A34,'Örnek - Kayıt'!$J$6:$J$39,"Çıkış yok")+COUNTIFS('Örnek - Kayıt'!$A$6:$A$39,DATE($B$3,$B$2,Q$6),'Örnek - Kayıt'!$B$6:$B$39,$A34,'Örnek - Kayıt'!$J$6:$J$39,"Giriş yok")&gt;0,"?",IF(COUNTIFS('Örnek - Kayıt'!$A$6:$A$39,DATE($B$3,$B$2,Q$6),'Örnek - Kayıt'!$B$6:$B$39,$A34,'Örnek - Kayıt'!$H$6:$H$39,"&gt;-24")&gt;0,"Ç","")))</f>
        <v/>
      </c>
      <c r="R34" s="22" t="str">
        <f>IF(OR(OR($A34="",AND($B$4&lt;&gt;"",$C34&lt;&gt;$B$4)),R$6=""),"",IF(COUNTIFS('Örnek - Kayıt'!$A$6:$A$39,DATE($B$3,$B$2,R$6),'Örnek - Kayıt'!$B$6:$B$39,$A34,'Örnek - Kayıt'!$J$6:$J$39,"Çıkış yok")+COUNTIFS('Örnek - Kayıt'!$A$6:$A$39,DATE($B$3,$B$2,R$6),'Örnek - Kayıt'!$B$6:$B$39,$A34,'Örnek - Kayıt'!$J$6:$J$39,"Giriş yok")&gt;0,"?",IF(COUNTIFS('Örnek - Kayıt'!$A$6:$A$39,DATE($B$3,$B$2,R$6),'Örnek - Kayıt'!$B$6:$B$39,$A34,'Örnek - Kayıt'!$H$6:$H$39,"&gt;-24")&gt;0,"Ç","")))</f>
        <v/>
      </c>
      <c r="S34" s="22" t="str">
        <f>IF(OR(OR($A34="",AND($B$4&lt;&gt;"",$C34&lt;&gt;$B$4)),S$6=""),"",IF(COUNTIFS('Örnek - Kayıt'!$A$6:$A$39,DATE($B$3,$B$2,S$6),'Örnek - Kayıt'!$B$6:$B$39,$A34,'Örnek - Kayıt'!$J$6:$J$39,"Çıkış yok")+COUNTIFS('Örnek - Kayıt'!$A$6:$A$39,DATE($B$3,$B$2,S$6),'Örnek - Kayıt'!$B$6:$B$39,$A34,'Örnek - Kayıt'!$J$6:$J$39,"Giriş yok")&gt;0,"?",IF(COUNTIFS('Örnek - Kayıt'!$A$6:$A$39,DATE($B$3,$B$2,S$6),'Örnek - Kayıt'!$B$6:$B$39,$A34,'Örnek - Kayıt'!$H$6:$H$39,"&gt;-24")&gt;0,"Ç","")))</f>
        <v/>
      </c>
      <c r="T34" s="22" t="str">
        <f>IF(OR(OR($A34="",AND($B$4&lt;&gt;"",$C34&lt;&gt;$B$4)),T$6=""),"",IF(COUNTIFS('Örnek - Kayıt'!$A$6:$A$39,DATE($B$3,$B$2,T$6),'Örnek - Kayıt'!$B$6:$B$39,$A34,'Örnek - Kayıt'!$J$6:$J$39,"Çıkış yok")+COUNTIFS('Örnek - Kayıt'!$A$6:$A$39,DATE($B$3,$B$2,T$6),'Örnek - Kayıt'!$B$6:$B$39,$A34,'Örnek - Kayıt'!$J$6:$J$39,"Giriş yok")&gt;0,"?",IF(COUNTIFS('Örnek - Kayıt'!$A$6:$A$39,DATE($B$3,$B$2,T$6),'Örnek - Kayıt'!$B$6:$B$39,$A34,'Örnek - Kayıt'!$H$6:$H$39,"&gt;-24")&gt;0,"Ç","")))</f>
        <v/>
      </c>
      <c r="U34" s="22" t="str">
        <f>IF(OR(OR($A34="",AND($B$4&lt;&gt;"",$C34&lt;&gt;$B$4)),U$6=""),"",IF(COUNTIFS('Örnek - Kayıt'!$A$6:$A$39,DATE($B$3,$B$2,U$6),'Örnek - Kayıt'!$B$6:$B$39,$A34,'Örnek - Kayıt'!$J$6:$J$39,"Çıkış yok")+COUNTIFS('Örnek - Kayıt'!$A$6:$A$39,DATE($B$3,$B$2,U$6),'Örnek - Kayıt'!$B$6:$B$39,$A34,'Örnek - Kayıt'!$J$6:$J$39,"Giriş yok")&gt;0,"?",IF(COUNTIFS('Örnek - Kayıt'!$A$6:$A$39,DATE($B$3,$B$2,U$6),'Örnek - Kayıt'!$B$6:$B$39,$A34,'Örnek - Kayıt'!$H$6:$H$39,"&gt;-24")&gt;0,"Ç","")))</f>
        <v/>
      </c>
      <c r="V34" s="22" t="str">
        <f>IF(OR(OR($A34="",AND($B$4&lt;&gt;"",$C34&lt;&gt;$B$4)),V$6=""),"",IF(COUNTIFS('Örnek - Kayıt'!$A$6:$A$39,DATE($B$3,$B$2,V$6),'Örnek - Kayıt'!$B$6:$B$39,$A34,'Örnek - Kayıt'!$J$6:$J$39,"Çıkış yok")+COUNTIFS('Örnek - Kayıt'!$A$6:$A$39,DATE($B$3,$B$2,V$6),'Örnek - Kayıt'!$B$6:$B$39,$A34,'Örnek - Kayıt'!$J$6:$J$39,"Giriş yok")&gt;0,"?",IF(COUNTIFS('Örnek - Kayıt'!$A$6:$A$39,DATE($B$3,$B$2,V$6),'Örnek - Kayıt'!$B$6:$B$39,$A34,'Örnek - Kayıt'!$H$6:$H$39,"&gt;-24")&gt;0,"Ç","")))</f>
        <v/>
      </c>
      <c r="W34" s="22" t="str">
        <f>IF(OR(OR($A34="",AND($B$4&lt;&gt;"",$C34&lt;&gt;$B$4)),W$6=""),"",IF(COUNTIFS('Örnek - Kayıt'!$A$6:$A$39,DATE($B$3,$B$2,W$6),'Örnek - Kayıt'!$B$6:$B$39,$A34,'Örnek - Kayıt'!$J$6:$J$39,"Çıkış yok")+COUNTIFS('Örnek - Kayıt'!$A$6:$A$39,DATE($B$3,$B$2,W$6),'Örnek - Kayıt'!$B$6:$B$39,$A34,'Örnek - Kayıt'!$J$6:$J$39,"Giriş yok")&gt;0,"?",IF(COUNTIFS('Örnek - Kayıt'!$A$6:$A$39,DATE($B$3,$B$2,W$6),'Örnek - Kayıt'!$B$6:$B$39,$A34,'Örnek - Kayıt'!$H$6:$H$39,"&gt;-24")&gt;0,"Ç","")))</f>
        <v/>
      </c>
      <c r="X34" s="22" t="str">
        <f>IF(OR(OR($A34="",AND($B$4&lt;&gt;"",$C34&lt;&gt;$B$4)),X$6=""),"",IF(COUNTIFS('Örnek - Kayıt'!$A$6:$A$39,DATE($B$3,$B$2,X$6),'Örnek - Kayıt'!$B$6:$B$39,$A34,'Örnek - Kayıt'!$J$6:$J$39,"Çıkış yok")+COUNTIFS('Örnek - Kayıt'!$A$6:$A$39,DATE($B$3,$B$2,X$6),'Örnek - Kayıt'!$B$6:$B$39,$A34,'Örnek - Kayıt'!$J$6:$J$39,"Giriş yok")&gt;0,"?",IF(COUNTIFS('Örnek - Kayıt'!$A$6:$A$39,DATE($B$3,$B$2,X$6),'Örnek - Kayıt'!$B$6:$B$39,$A34,'Örnek - Kayıt'!$H$6:$H$39,"&gt;-24")&gt;0,"Ç","")))</f>
        <v/>
      </c>
      <c r="Y34" s="22" t="str">
        <f>IF(OR(OR($A34="",AND($B$4&lt;&gt;"",$C34&lt;&gt;$B$4)),Y$6=""),"",IF(COUNTIFS('Örnek - Kayıt'!$A$6:$A$39,DATE($B$3,$B$2,Y$6),'Örnek - Kayıt'!$B$6:$B$39,$A34,'Örnek - Kayıt'!$J$6:$J$39,"Çıkış yok")+COUNTIFS('Örnek - Kayıt'!$A$6:$A$39,DATE($B$3,$B$2,Y$6),'Örnek - Kayıt'!$B$6:$B$39,$A34,'Örnek - Kayıt'!$J$6:$J$39,"Giriş yok")&gt;0,"?",IF(COUNTIFS('Örnek - Kayıt'!$A$6:$A$39,DATE($B$3,$B$2,Y$6),'Örnek - Kayıt'!$B$6:$B$39,$A34,'Örnek - Kayıt'!$H$6:$H$39,"&gt;-24")&gt;0,"Ç","")))</f>
        <v/>
      </c>
      <c r="Z34" s="22" t="str">
        <f>IF(OR(OR($A34="",AND($B$4&lt;&gt;"",$C34&lt;&gt;$B$4)),Z$6=""),"",IF(COUNTIFS('Örnek - Kayıt'!$A$6:$A$39,DATE($B$3,$B$2,Z$6),'Örnek - Kayıt'!$B$6:$B$39,$A34,'Örnek - Kayıt'!$J$6:$J$39,"Çıkış yok")+COUNTIFS('Örnek - Kayıt'!$A$6:$A$39,DATE($B$3,$B$2,Z$6),'Örnek - Kayıt'!$B$6:$B$39,$A34,'Örnek - Kayıt'!$J$6:$J$39,"Giriş yok")&gt;0,"?",IF(COUNTIFS('Örnek - Kayıt'!$A$6:$A$39,DATE($B$3,$B$2,Z$6),'Örnek - Kayıt'!$B$6:$B$39,$A34,'Örnek - Kayıt'!$H$6:$H$39,"&gt;-24")&gt;0,"Ç","")))</f>
        <v/>
      </c>
      <c r="AA34" s="22" t="str">
        <f>IF(OR(OR($A34="",AND($B$4&lt;&gt;"",$C34&lt;&gt;$B$4)),AA$6=""),"",IF(COUNTIFS('Örnek - Kayıt'!$A$6:$A$39,DATE($B$3,$B$2,AA$6),'Örnek - Kayıt'!$B$6:$B$39,$A34,'Örnek - Kayıt'!$J$6:$J$39,"Çıkış yok")+COUNTIFS('Örnek - Kayıt'!$A$6:$A$39,DATE($B$3,$B$2,AA$6),'Örnek - Kayıt'!$B$6:$B$39,$A34,'Örnek - Kayıt'!$J$6:$J$39,"Giriş yok")&gt;0,"?",IF(COUNTIFS('Örnek - Kayıt'!$A$6:$A$39,DATE($B$3,$B$2,AA$6),'Örnek - Kayıt'!$B$6:$B$39,$A34,'Örnek - Kayıt'!$H$6:$H$39,"&gt;-24")&gt;0,"Ç","")))</f>
        <v/>
      </c>
      <c r="AB34" s="22" t="str">
        <f>IF(OR(OR($A34="",AND($B$4&lt;&gt;"",$C34&lt;&gt;$B$4)),AB$6=""),"",IF(COUNTIFS('Örnek - Kayıt'!$A$6:$A$39,DATE($B$3,$B$2,AB$6),'Örnek - Kayıt'!$B$6:$B$39,$A34,'Örnek - Kayıt'!$J$6:$J$39,"Çıkış yok")+COUNTIFS('Örnek - Kayıt'!$A$6:$A$39,DATE($B$3,$B$2,AB$6),'Örnek - Kayıt'!$B$6:$B$39,$A34,'Örnek - Kayıt'!$J$6:$J$39,"Giriş yok")&gt;0,"?",IF(COUNTIFS('Örnek - Kayıt'!$A$6:$A$39,DATE($B$3,$B$2,AB$6),'Örnek - Kayıt'!$B$6:$B$39,$A34,'Örnek - Kayıt'!$H$6:$H$39,"&gt;-24")&gt;0,"Ç","")))</f>
        <v/>
      </c>
      <c r="AC34" s="22" t="str">
        <f>IF(OR(OR($A34="",AND($B$4&lt;&gt;"",$C34&lt;&gt;$B$4)),AC$6=""),"",IF(COUNTIFS('Örnek - Kayıt'!$A$6:$A$39,DATE($B$3,$B$2,AC$6),'Örnek - Kayıt'!$B$6:$B$39,$A34,'Örnek - Kayıt'!$J$6:$J$39,"Çıkış yok")+COUNTIFS('Örnek - Kayıt'!$A$6:$A$39,DATE($B$3,$B$2,AC$6),'Örnek - Kayıt'!$B$6:$B$39,$A34,'Örnek - Kayıt'!$J$6:$J$39,"Giriş yok")&gt;0,"?",IF(COUNTIFS('Örnek - Kayıt'!$A$6:$A$39,DATE($B$3,$B$2,AC$6),'Örnek - Kayıt'!$B$6:$B$39,$A34,'Örnek - Kayıt'!$H$6:$H$39,"&gt;-24")&gt;0,"Ç","")))</f>
        <v/>
      </c>
      <c r="AD34" s="22" t="str">
        <f>IF(OR(OR($A34="",AND($B$4&lt;&gt;"",$C34&lt;&gt;$B$4)),AD$6=""),"",IF(COUNTIFS('Örnek - Kayıt'!$A$6:$A$39,DATE($B$3,$B$2,AD$6),'Örnek - Kayıt'!$B$6:$B$39,$A34,'Örnek - Kayıt'!$J$6:$J$39,"Çıkış yok")+COUNTIFS('Örnek - Kayıt'!$A$6:$A$39,DATE($B$3,$B$2,AD$6),'Örnek - Kayıt'!$B$6:$B$39,$A34,'Örnek - Kayıt'!$J$6:$J$39,"Giriş yok")&gt;0,"?",IF(COUNTIFS('Örnek - Kayıt'!$A$6:$A$39,DATE($B$3,$B$2,AD$6),'Örnek - Kayıt'!$B$6:$B$39,$A34,'Örnek - Kayıt'!$H$6:$H$39,"&gt;-24")&gt;0,"Ç","")))</f>
        <v/>
      </c>
      <c r="AE34" s="22" t="str">
        <f>IF(OR(OR($A34="",AND($B$4&lt;&gt;"",$C34&lt;&gt;$B$4)),AE$6=""),"",IF(COUNTIFS('Örnek - Kayıt'!$A$6:$A$39,DATE($B$3,$B$2,AE$6),'Örnek - Kayıt'!$B$6:$B$39,$A34,'Örnek - Kayıt'!$J$6:$J$39,"Çıkış yok")+COUNTIFS('Örnek - Kayıt'!$A$6:$A$39,DATE($B$3,$B$2,AE$6),'Örnek - Kayıt'!$B$6:$B$39,$A34,'Örnek - Kayıt'!$J$6:$J$39,"Giriş yok")&gt;0,"?",IF(COUNTIFS('Örnek - Kayıt'!$A$6:$A$39,DATE($B$3,$B$2,AE$6),'Örnek - Kayıt'!$B$6:$B$39,$A34,'Örnek - Kayıt'!$H$6:$H$39,"&gt;-24")&gt;0,"Ç","")))</f>
        <v/>
      </c>
      <c r="AF34" s="22" t="str">
        <f>IF(OR(OR($A34="",AND($B$4&lt;&gt;"",$C34&lt;&gt;$B$4)),AF$6=""),"",IF(COUNTIFS('Örnek - Kayıt'!$A$6:$A$39,DATE($B$3,$B$2,AF$6),'Örnek - Kayıt'!$B$6:$B$39,$A34,'Örnek - Kayıt'!$J$6:$J$39,"Çıkış yok")+COUNTIFS('Örnek - Kayıt'!$A$6:$A$39,DATE($B$3,$B$2,AF$6),'Örnek - Kayıt'!$B$6:$B$39,$A34,'Örnek - Kayıt'!$J$6:$J$39,"Giriş yok")&gt;0,"?",IF(COUNTIFS('Örnek - Kayıt'!$A$6:$A$39,DATE($B$3,$B$2,AF$6),'Örnek - Kayıt'!$B$6:$B$39,$A34,'Örnek - Kayıt'!$H$6:$H$39,"&gt;-24")&gt;0,"Ç","")))</f>
        <v/>
      </c>
      <c r="AG34" s="22" t="str">
        <f>IF(OR(OR($A34="",AND($B$4&lt;&gt;"",$C34&lt;&gt;$B$4)),AG$6=""),"",IF(COUNTIFS('Örnek - Kayıt'!$A$6:$A$39,DATE($B$3,$B$2,AG$6),'Örnek - Kayıt'!$B$6:$B$39,$A34,'Örnek - Kayıt'!$J$6:$J$39,"Çıkış yok")+COUNTIFS('Örnek - Kayıt'!$A$6:$A$39,DATE($B$3,$B$2,AG$6),'Örnek - Kayıt'!$B$6:$B$39,$A34,'Örnek - Kayıt'!$J$6:$J$39,"Giriş yok")&gt;0,"?",IF(COUNTIFS('Örnek - Kayıt'!$A$6:$A$39,DATE($B$3,$B$2,AG$6),'Örnek - Kayıt'!$B$6:$B$39,$A34,'Örnek - Kayıt'!$H$6:$H$39,"&gt;-24")&gt;0,"Ç","")))</f>
        <v/>
      </c>
      <c r="AH34" s="22" t="str">
        <f>IF(OR(OR($A34="",AND($B$4&lt;&gt;"",$C34&lt;&gt;$B$4)),AH$6=""),"",IF(COUNTIFS('Örnek - Kayıt'!$A$6:$A$39,DATE($B$3,$B$2,AH$6),'Örnek - Kayıt'!$B$6:$B$39,$A34,'Örnek - Kayıt'!$J$6:$J$39,"Çıkış yok")+COUNTIFS('Örnek - Kayıt'!$A$6:$A$39,DATE($B$3,$B$2,AH$6),'Örnek - Kayıt'!$B$6:$B$39,$A34,'Örnek - Kayıt'!$J$6:$J$39,"Giriş yok")&gt;0,"?",IF(COUNTIFS('Örnek - Kayıt'!$A$6:$A$39,DATE($B$3,$B$2,AH$6),'Örnek - Kayıt'!$B$6:$B$39,$A34,'Örnek - Kayıt'!$H$6:$H$39,"&gt;-24")&gt;0,"Ç","")))</f>
        <v/>
      </c>
      <c r="AI34" s="22" t="str">
        <f>IF(OR(OR($A34="",AND($B$4&lt;&gt;"",$C34&lt;&gt;$B$4)),AI$6=""),"",IF(COUNTIFS('Örnek - Kayıt'!$A$6:$A$39,DATE($B$3,$B$2,AI$6),'Örnek - Kayıt'!$B$6:$B$39,$A34,'Örnek - Kayıt'!$J$6:$J$39,"Çıkış yok")+COUNTIFS('Örnek - Kayıt'!$A$6:$A$39,DATE($B$3,$B$2,AI$6),'Örnek - Kayıt'!$B$6:$B$39,$A34,'Örnek - Kayıt'!$J$6:$J$39,"Giriş yok")&gt;0,"?",IF(COUNTIFS('Örnek - Kayıt'!$A$6:$A$39,DATE($B$3,$B$2,AI$6),'Örnek - Kayıt'!$B$6:$B$39,$A34,'Örnek - Kayıt'!$H$6:$H$39,"&gt;-24")&gt;0,"Ç","")))</f>
        <v/>
      </c>
      <c r="AJ34" s="22" t="str">
        <f>IF(OR(OR($A34="",AND($B$4&lt;&gt;"",$C34&lt;&gt;$B$4)),AJ$6=""),"",IF(COUNTIFS('Örnek - Kayıt'!$A$6:$A$39,DATE($B$3,$B$2,AJ$6),'Örnek - Kayıt'!$B$6:$B$39,$A34,'Örnek - Kayıt'!$J$6:$J$39,"Çıkış yok")+COUNTIFS('Örnek - Kayıt'!$A$6:$A$39,DATE($B$3,$B$2,AJ$6),'Örnek - Kayıt'!$B$6:$B$39,$A34,'Örnek - Kayıt'!$J$6:$J$39,"Giriş yok")&gt;0,"?",IF(COUNTIFS('Örnek - Kayıt'!$A$6:$A$39,DATE($B$3,$B$2,AJ$6),'Örnek - Kayıt'!$B$6:$B$39,$A34,'Örnek - Kayıt'!$H$6:$H$39,"&gt;-24")&gt;0,"Ç","")))</f>
        <v/>
      </c>
      <c r="AK34" s="22" t="str">
        <f>IF(OR(OR($A34="",AND($B$4&lt;&gt;"",$C34&lt;&gt;$B$4)),AK$6=""),"",IF(COUNTIFS('Örnek - Kayıt'!$A$6:$A$39,DATE($B$3,$B$2,AK$6),'Örnek - Kayıt'!$B$6:$B$39,$A34,'Örnek - Kayıt'!$J$6:$J$39,"Çıkış yok")+COUNTIFS('Örnek - Kayıt'!$A$6:$A$39,DATE($B$3,$B$2,AK$6),'Örnek - Kayıt'!$B$6:$B$39,$A34,'Örnek - Kayıt'!$J$6:$J$39,"Giriş yok")&gt;0,"?",IF(COUNTIFS('Örnek - Kayıt'!$A$6:$A$39,DATE($B$3,$B$2,AK$6),'Örnek - Kayıt'!$B$6:$B$39,$A34,'Örnek - Kayıt'!$H$6:$H$39,"&gt;-24")&gt;0,"Ç","")))</f>
        <v/>
      </c>
      <c r="AL34" s="22" t="str">
        <f>IF(OR(OR($A34="",AND($B$4&lt;&gt;"",$C34&lt;&gt;$B$4)),AL$6=""),"",IF(COUNTIFS('Örnek - Kayıt'!$A$6:$A$39,DATE($B$3,$B$2,AL$6),'Örnek - Kayıt'!$B$6:$B$39,$A34,'Örnek - Kayıt'!$J$6:$J$39,"Çıkış yok")+COUNTIFS('Örnek - Kayıt'!$A$6:$A$39,DATE($B$3,$B$2,AL$6),'Örnek - Kayıt'!$B$6:$B$39,$A34,'Örnek - Kayıt'!$J$6:$J$39,"Giriş yok")&gt;0,"?",IF(COUNTIFS('Örnek - Kayıt'!$A$6:$A$39,DATE($B$3,$B$2,AL$6),'Örnek - Kayıt'!$B$6:$B$39,$A34,'Örnek - Kayıt'!$H$6:$H$39,"&gt;-24")&gt;0,"Ç","")))</f>
        <v/>
      </c>
      <c r="AM34" s="22" t="str">
        <f>IF(OR(OR($A34="",AND($B$4&lt;&gt;"",$C34&lt;&gt;$B$4)),AM$6=""),"",IF(COUNTIFS('Örnek - Kayıt'!$A$6:$A$39,DATE($B$3,$B$2,AM$6),'Örnek - Kayıt'!$B$6:$B$39,$A34,'Örnek - Kayıt'!$J$6:$J$39,"Çıkış yok")+COUNTIFS('Örnek - Kayıt'!$A$6:$A$39,DATE($B$3,$B$2,AM$6),'Örnek - Kayıt'!$B$6:$B$39,$A34,'Örnek - Kayıt'!$J$6:$J$39,"Giriş yok")&gt;0,"?",IF(COUNTIFS('Örnek - Kayıt'!$A$6:$A$39,DATE($B$3,$B$2,AM$6),'Örnek - Kayıt'!$B$6:$B$39,$A34,'Örnek - Kayıt'!$H$6:$H$39,"&gt;-24")&gt;0,"Ç","")))</f>
        <v/>
      </c>
      <c r="AN34" s="22" t="str">
        <f>IF(OR(OR($A34="",AND($B$4&lt;&gt;"",$C34&lt;&gt;$B$4)),AN$6=""),"",IF(COUNTIFS('Örnek - Kayıt'!$A$6:$A$39,DATE($B$3,$B$2,AN$6),'Örnek - Kayıt'!$B$6:$B$39,$A34,'Örnek - Kayıt'!$J$6:$J$39,"Çıkış yok")+COUNTIFS('Örnek - Kayıt'!$A$6:$A$39,DATE($B$3,$B$2,AN$6),'Örnek - Kayıt'!$B$6:$B$39,$A34,'Örnek - Kayıt'!$J$6:$J$39,"Giriş yok")&gt;0,"?",IF(COUNTIFS('Örnek - Kayıt'!$A$6:$A$39,DATE($B$3,$B$2,AN$6),'Örnek - Kayıt'!$B$6:$B$39,$A34,'Örnek - Kayıt'!$H$6:$H$39,"&gt;-24")&gt;0,"Ç","")))</f>
        <v/>
      </c>
      <c r="AO34" s="22" t="str">
        <f>IF(OR(OR($A34="",AND($B$4&lt;&gt;"",$C34&lt;&gt;$B$4)),AO$6=""),"",IF(COUNTIFS('Örnek - Kayıt'!$A$6:$A$39,DATE($B$3,$B$2,AO$6),'Örnek - Kayıt'!$B$6:$B$39,$A34,'Örnek - Kayıt'!$J$6:$J$39,"Çıkış yok")+COUNTIFS('Örnek - Kayıt'!$A$6:$A$39,DATE($B$3,$B$2,AO$6),'Örnek - Kayıt'!$B$6:$B$39,$A34,'Örnek - Kayıt'!$J$6:$J$39,"Giriş yok")&gt;0,"?",IF(COUNTIFS('Örnek - Kayıt'!$A$6:$A$39,DATE($B$3,$B$2,AO$6),'Örnek - Kayıt'!$B$6:$B$39,$A34,'Örnek - Kayıt'!$H$6:$H$39,"&gt;-24")&gt;0,"Ç","")))</f>
        <v/>
      </c>
      <c r="AP34" s="22" t="str">
        <f>IF(OR(OR($A34="",AND($B$4&lt;&gt;"",$C34&lt;&gt;$B$4)),AP$6=""),"",IF(COUNTIFS('Örnek - Kayıt'!$A$6:$A$39,DATE($B$3,$B$2,AP$6),'Örnek - Kayıt'!$B$6:$B$39,$A34,'Örnek - Kayıt'!$J$6:$J$39,"Çıkış yok")+COUNTIFS('Örnek - Kayıt'!$A$6:$A$39,DATE($B$3,$B$2,AP$6),'Örnek - Kayıt'!$B$6:$B$39,$A34,'Örnek - Kayıt'!$J$6:$J$39,"Giriş yok")&gt;0,"?",IF(COUNTIFS('Örnek - Kayıt'!$A$6:$A$39,DATE($B$3,$B$2,AP$6),'Örnek - Kayıt'!$B$6:$B$39,$A34,'Örnek - Kayıt'!$H$6:$H$39,"&gt;-24")&gt;0,"Ç","")))</f>
        <v/>
      </c>
    </row>
    <row r="35" spans="1:42" ht="18" customHeight="1" x14ac:dyDescent="0.2">
      <c r="A35" s="28"/>
      <c r="B35" s="12"/>
      <c r="C35" s="12"/>
      <c r="D35" s="29" t="str">
        <f t="shared" si="1"/>
        <v/>
      </c>
      <c r="E35" s="30" t="str">
        <f>IF(OR($A35="",AND($B$4&lt;&gt;"",$C35&lt;&gt;$B$4)),"",SUMIFS('Örnek - Kayıt'!$H$6:$H$39,'Örnek - Kayıt'!$A$6:$A$39,"&gt;="&amp;DATE($B$3,$B$2,1),'Örnek - Kayıt'!$A$6:$A$39,"&lt;"&amp;DATE($B$3,$B$2+1,1),'Örnek - Kayıt'!$B$6:$B$39,$A35))</f>
        <v/>
      </c>
      <c r="F35" s="31" t="str">
        <f t="shared" si="2"/>
        <v/>
      </c>
      <c r="G35" s="22" t="str">
        <f>IF(OR($A35="",AND($B$4&lt;&gt;"",$C35&lt;&gt;$B$4)),"",COUNTIFS('Örnek - Kayıt'!$A$6:$A$39,"&gt;="&amp;DATE($B$3,$B$2,1),'Örnek - Kayıt'!$A$6:$A$39,"&lt;"&amp;DATE($B$3,$B$2+1,1),'Örnek - Kayıt'!$B$6:$B$39,$A35,'Örnek - Kayıt'!$I$6:$I$39,"&gt;0"))</f>
        <v/>
      </c>
      <c r="H35" s="22" t="str">
        <f>IF(OR($A35="",AND($B$4&lt;&gt;"",$C35&lt;&gt;$B$4)),"",SUMIFS('Örnek - Kayıt'!$I$6:$I$39,'Örnek - Kayıt'!$A$6:$A$39,"&gt;="&amp;DATE($B$3,$B$2,1),'Örnek - Kayıt'!$A$6:$A$39,"&lt;"&amp;DATE($B$3,$B$2+1,1),'Örnek - Kayıt'!$B$6:$B$39,$A35))</f>
        <v/>
      </c>
      <c r="I35" s="22" t="str">
        <f t="shared" si="3"/>
        <v/>
      </c>
      <c r="J35" s="22" t="str">
        <f>IF(OR($A35="",AND($B$4&lt;&gt;"",$C35&lt;&gt;$B$4)),"",COUNTIFS('Örnek - Kayıt'!$A$6:$A$39,"&gt;="&amp;DATE($B$3,$B$2,1),'Örnek - Kayıt'!$A$6:$A$39,"&lt;"&amp;DATE($B$3,$B$2+1,1),'Örnek - Kayıt'!$B$6:$B$39,$A35,'Örnek - Kayıt'!$H$6:$H$39,"&gt;"&amp;$H$3))</f>
        <v/>
      </c>
      <c r="L35" s="22" t="str">
        <f>IF(OR(OR($A35="",AND($B$4&lt;&gt;"",$C35&lt;&gt;$B$4)),L$6=""),"",IF(COUNTIFS('Örnek - Kayıt'!$A$6:$A$39,DATE($B$3,$B$2,L$6),'Örnek - Kayıt'!$B$6:$B$39,$A35,'Örnek - Kayıt'!$J$6:$J$39,"Çıkış yok")+COUNTIFS('Örnek - Kayıt'!$A$6:$A$39,DATE($B$3,$B$2,L$6),'Örnek - Kayıt'!$B$6:$B$39,$A35,'Örnek - Kayıt'!$J$6:$J$39,"Giriş yok")&gt;0,"?",IF(COUNTIFS('Örnek - Kayıt'!$A$6:$A$39,DATE($B$3,$B$2,L$6),'Örnek - Kayıt'!$B$6:$B$39,$A35,'Örnek - Kayıt'!$H$6:$H$39,"&gt;-24")&gt;0,"Ç","")))</f>
        <v/>
      </c>
      <c r="M35" s="22" t="str">
        <f>IF(OR(OR($A35="",AND($B$4&lt;&gt;"",$C35&lt;&gt;$B$4)),M$6=""),"",IF(COUNTIFS('Örnek - Kayıt'!$A$6:$A$39,DATE($B$3,$B$2,M$6),'Örnek - Kayıt'!$B$6:$B$39,$A35,'Örnek - Kayıt'!$J$6:$J$39,"Çıkış yok")+COUNTIFS('Örnek - Kayıt'!$A$6:$A$39,DATE($B$3,$B$2,M$6),'Örnek - Kayıt'!$B$6:$B$39,$A35,'Örnek - Kayıt'!$J$6:$J$39,"Giriş yok")&gt;0,"?",IF(COUNTIFS('Örnek - Kayıt'!$A$6:$A$39,DATE($B$3,$B$2,M$6),'Örnek - Kayıt'!$B$6:$B$39,$A35,'Örnek - Kayıt'!$H$6:$H$39,"&gt;-24")&gt;0,"Ç","")))</f>
        <v/>
      </c>
      <c r="N35" s="22" t="str">
        <f>IF(OR(OR($A35="",AND($B$4&lt;&gt;"",$C35&lt;&gt;$B$4)),N$6=""),"",IF(COUNTIFS('Örnek - Kayıt'!$A$6:$A$39,DATE($B$3,$B$2,N$6),'Örnek - Kayıt'!$B$6:$B$39,$A35,'Örnek - Kayıt'!$J$6:$J$39,"Çıkış yok")+COUNTIFS('Örnek - Kayıt'!$A$6:$A$39,DATE($B$3,$B$2,N$6),'Örnek - Kayıt'!$B$6:$B$39,$A35,'Örnek - Kayıt'!$J$6:$J$39,"Giriş yok")&gt;0,"?",IF(COUNTIFS('Örnek - Kayıt'!$A$6:$A$39,DATE($B$3,$B$2,N$6),'Örnek - Kayıt'!$B$6:$B$39,$A35,'Örnek - Kayıt'!$H$6:$H$39,"&gt;-24")&gt;0,"Ç","")))</f>
        <v/>
      </c>
      <c r="O35" s="22" t="str">
        <f>IF(OR(OR($A35="",AND($B$4&lt;&gt;"",$C35&lt;&gt;$B$4)),O$6=""),"",IF(COUNTIFS('Örnek - Kayıt'!$A$6:$A$39,DATE($B$3,$B$2,O$6),'Örnek - Kayıt'!$B$6:$B$39,$A35,'Örnek - Kayıt'!$J$6:$J$39,"Çıkış yok")+COUNTIFS('Örnek - Kayıt'!$A$6:$A$39,DATE($B$3,$B$2,O$6),'Örnek - Kayıt'!$B$6:$B$39,$A35,'Örnek - Kayıt'!$J$6:$J$39,"Giriş yok")&gt;0,"?",IF(COUNTIFS('Örnek - Kayıt'!$A$6:$A$39,DATE($B$3,$B$2,O$6),'Örnek - Kayıt'!$B$6:$B$39,$A35,'Örnek - Kayıt'!$H$6:$H$39,"&gt;-24")&gt;0,"Ç","")))</f>
        <v/>
      </c>
      <c r="P35" s="22" t="str">
        <f>IF(OR(OR($A35="",AND($B$4&lt;&gt;"",$C35&lt;&gt;$B$4)),P$6=""),"",IF(COUNTIFS('Örnek - Kayıt'!$A$6:$A$39,DATE($B$3,$B$2,P$6),'Örnek - Kayıt'!$B$6:$B$39,$A35,'Örnek - Kayıt'!$J$6:$J$39,"Çıkış yok")+COUNTIFS('Örnek - Kayıt'!$A$6:$A$39,DATE($B$3,$B$2,P$6),'Örnek - Kayıt'!$B$6:$B$39,$A35,'Örnek - Kayıt'!$J$6:$J$39,"Giriş yok")&gt;0,"?",IF(COUNTIFS('Örnek - Kayıt'!$A$6:$A$39,DATE($B$3,$B$2,P$6),'Örnek - Kayıt'!$B$6:$B$39,$A35,'Örnek - Kayıt'!$H$6:$H$39,"&gt;-24")&gt;0,"Ç","")))</f>
        <v/>
      </c>
      <c r="Q35" s="22" t="str">
        <f>IF(OR(OR($A35="",AND($B$4&lt;&gt;"",$C35&lt;&gt;$B$4)),Q$6=""),"",IF(COUNTIFS('Örnek - Kayıt'!$A$6:$A$39,DATE($B$3,$B$2,Q$6),'Örnek - Kayıt'!$B$6:$B$39,$A35,'Örnek - Kayıt'!$J$6:$J$39,"Çıkış yok")+COUNTIFS('Örnek - Kayıt'!$A$6:$A$39,DATE($B$3,$B$2,Q$6),'Örnek - Kayıt'!$B$6:$B$39,$A35,'Örnek - Kayıt'!$J$6:$J$39,"Giriş yok")&gt;0,"?",IF(COUNTIFS('Örnek - Kayıt'!$A$6:$A$39,DATE($B$3,$B$2,Q$6),'Örnek - Kayıt'!$B$6:$B$39,$A35,'Örnek - Kayıt'!$H$6:$H$39,"&gt;-24")&gt;0,"Ç","")))</f>
        <v/>
      </c>
      <c r="R35" s="22" t="str">
        <f>IF(OR(OR($A35="",AND($B$4&lt;&gt;"",$C35&lt;&gt;$B$4)),R$6=""),"",IF(COUNTIFS('Örnek - Kayıt'!$A$6:$A$39,DATE($B$3,$B$2,R$6),'Örnek - Kayıt'!$B$6:$B$39,$A35,'Örnek - Kayıt'!$J$6:$J$39,"Çıkış yok")+COUNTIFS('Örnek - Kayıt'!$A$6:$A$39,DATE($B$3,$B$2,R$6),'Örnek - Kayıt'!$B$6:$B$39,$A35,'Örnek - Kayıt'!$J$6:$J$39,"Giriş yok")&gt;0,"?",IF(COUNTIFS('Örnek - Kayıt'!$A$6:$A$39,DATE($B$3,$B$2,R$6),'Örnek - Kayıt'!$B$6:$B$39,$A35,'Örnek - Kayıt'!$H$6:$H$39,"&gt;-24")&gt;0,"Ç","")))</f>
        <v/>
      </c>
      <c r="S35" s="22" t="str">
        <f>IF(OR(OR($A35="",AND($B$4&lt;&gt;"",$C35&lt;&gt;$B$4)),S$6=""),"",IF(COUNTIFS('Örnek - Kayıt'!$A$6:$A$39,DATE($B$3,$B$2,S$6),'Örnek - Kayıt'!$B$6:$B$39,$A35,'Örnek - Kayıt'!$J$6:$J$39,"Çıkış yok")+COUNTIFS('Örnek - Kayıt'!$A$6:$A$39,DATE($B$3,$B$2,S$6),'Örnek - Kayıt'!$B$6:$B$39,$A35,'Örnek - Kayıt'!$J$6:$J$39,"Giriş yok")&gt;0,"?",IF(COUNTIFS('Örnek - Kayıt'!$A$6:$A$39,DATE($B$3,$B$2,S$6),'Örnek - Kayıt'!$B$6:$B$39,$A35,'Örnek - Kayıt'!$H$6:$H$39,"&gt;-24")&gt;0,"Ç","")))</f>
        <v/>
      </c>
      <c r="T35" s="22" t="str">
        <f>IF(OR(OR($A35="",AND($B$4&lt;&gt;"",$C35&lt;&gt;$B$4)),T$6=""),"",IF(COUNTIFS('Örnek - Kayıt'!$A$6:$A$39,DATE($B$3,$B$2,T$6),'Örnek - Kayıt'!$B$6:$B$39,$A35,'Örnek - Kayıt'!$J$6:$J$39,"Çıkış yok")+COUNTIFS('Örnek - Kayıt'!$A$6:$A$39,DATE($B$3,$B$2,T$6),'Örnek - Kayıt'!$B$6:$B$39,$A35,'Örnek - Kayıt'!$J$6:$J$39,"Giriş yok")&gt;0,"?",IF(COUNTIFS('Örnek - Kayıt'!$A$6:$A$39,DATE($B$3,$B$2,T$6),'Örnek - Kayıt'!$B$6:$B$39,$A35,'Örnek - Kayıt'!$H$6:$H$39,"&gt;-24")&gt;0,"Ç","")))</f>
        <v/>
      </c>
      <c r="U35" s="22" t="str">
        <f>IF(OR(OR($A35="",AND($B$4&lt;&gt;"",$C35&lt;&gt;$B$4)),U$6=""),"",IF(COUNTIFS('Örnek - Kayıt'!$A$6:$A$39,DATE($B$3,$B$2,U$6),'Örnek - Kayıt'!$B$6:$B$39,$A35,'Örnek - Kayıt'!$J$6:$J$39,"Çıkış yok")+COUNTIFS('Örnek - Kayıt'!$A$6:$A$39,DATE($B$3,$B$2,U$6),'Örnek - Kayıt'!$B$6:$B$39,$A35,'Örnek - Kayıt'!$J$6:$J$39,"Giriş yok")&gt;0,"?",IF(COUNTIFS('Örnek - Kayıt'!$A$6:$A$39,DATE($B$3,$B$2,U$6),'Örnek - Kayıt'!$B$6:$B$39,$A35,'Örnek - Kayıt'!$H$6:$H$39,"&gt;-24")&gt;0,"Ç","")))</f>
        <v/>
      </c>
      <c r="V35" s="22" t="str">
        <f>IF(OR(OR($A35="",AND($B$4&lt;&gt;"",$C35&lt;&gt;$B$4)),V$6=""),"",IF(COUNTIFS('Örnek - Kayıt'!$A$6:$A$39,DATE($B$3,$B$2,V$6),'Örnek - Kayıt'!$B$6:$B$39,$A35,'Örnek - Kayıt'!$J$6:$J$39,"Çıkış yok")+COUNTIFS('Örnek - Kayıt'!$A$6:$A$39,DATE($B$3,$B$2,V$6),'Örnek - Kayıt'!$B$6:$B$39,$A35,'Örnek - Kayıt'!$J$6:$J$39,"Giriş yok")&gt;0,"?",IF(COUNTIFS('Örnek - Kayıt'!$A$6:$A$39,DATE($B$3,$B$2,V$6),'Örnek - Kayıt'!$B$6:$B$39,$A35,'Örnek - Kayıt'!$H$6:$H$39,"&gt;-24")&gt;0,"Ç","")))</f>
        <v/>
      </c>
      <c r="W35" s="22" t="str">
        <f>IF(OR(OR($A35="",AND($B$4&lt;&gt;"",$C35&lt;&gt;$B$4)),W$6=""),"",IF(COUNTIFS('Örnek - Kayıt'!$A$6:$A$39,DATE($B$3,$B$2,W$6),'Örnek - Kayıt'!$B$6:$B$39,$A35,'Örnek - Kayıt'!$J$6:$J$39,"Çıkış yok")+COUNTIFS('Örnek - Kayıt'!$A$6:$A$39,DATE($B$3,$B$2,W$6),'Örnek - Kayıt'!$B$6:$B$39,$A35,'Örnek - Kayıt'!$J$6:$J$39,"Giriş yok")&gt;0,"?",IF(COUNTIFS('Örnek - Kayıt'!$A$6:$A$39,DATE($B$3,$B$2,W$6),'Örnek - Kayıt'!$B$6:$B$39,$A35,'Örnek - Kayıt'!$H$6:$H$39,"&gt;-24")&gt;0,"Ç","")))</f>
        <v/>
      </c>
      <c r="X35" s="22" t="str">
        <f>IF(OR(OR($A35="",AND($B$4&lt;&gt;"",$C35&lt;&gt;$B$4)),X$6=""),"",IF(COUNTIFS('Örnek - Kayıt'!$A$6:$A$39,DATE($B$3,$B$2,X$6),'Örnek - Kayıt'!$B$6:$B$39,$A35,'Örnek - Kayıt'!$J$6:$J$39,"Çıkış yok")+COUNTIFS('Örnek - Kayıt'!$A$6:$A$39,DATE($B$3,$B$2,X$6),'Örnek - Kayıt'!$B$6:$B$39,$A35,'Örnek - Kayıt'!$J$6:$J$39,"Giriş yok")&gt;0,"?",IF(COUNTIFS('Örnek - Kayıt'!$A$6:$A$39,DATE($B$3,$B$2,X$6),'Örnek - Kayıt'!$B$6:$B$39,$A35,'Örnek - Kayıt'!$H$6:$H$39,"&gt;-24")&gt;0,"Ç","")))</f>
        <v/>
      </c>
      <c r="Y35" s="22" t="str">
        <f>IF(OR(OR($A35="",AND($B$4&lt;&gt;"",$C35&lt;&gt;$B$4)),Y$6=""),"",IF(COUNTIFS('Örnek - Kayıt'!$A$6:$A$39,DATE($B$3,$B$2,Y$6),'Örnek - Kayıt'!$B$6:$B$39,$A35,'Örnek - Kayıt'!$J$6:$J$39,"Çıkış yok")+COUNTIFS('Örnek - Kayıt'!$A$6:$A$39,DATE($B$3,$B$2,Y$6),'Örnek - Kayıt'!$B$6:$B$39,$A35,'Örnek - Kayıt'!$J$6:$J$39,"Giriş yok")&gt;0,"?",IF(COUNTIFS('Örnek - Kayıt'!$A$6:$A$39,DATE($B$3,$B$2,Y$6),'Örnek - Kayıt'!$B$6:$B$39,$A35,'Örnek - Kayıt'!$H$6:$H$39,"&gt;-24")&gt;0,"Ç","")))</f>
        <v/>
      </c>
      <c r="Z35" s="22" t="str">
        <f>IF(OR(OR($A35="",AND($B$4&lt;&gt;"",$C35&lt;&gt;$B$4)),Z$6=""),"",IF(COUNTIFS('Örnek - Kayıt'!$A$6:$A$39,DATE($B$3,$B$2,Z$6),'Örnek - Kayıt'!$B$6:$B$39,$A35,'Örnek - Kayıt'!$J$6:$J$39,"Çıkış yok")+COUNTIFS('Örnek - Kayıt'!$A$6:$A$39,DATE($B$3,$B$2,Z$6),'Örnek - Kayıt'!$B$6:$B$39,$A35,'Örnek - Kayıt'!$J$6:$J$39,"Giriş yok")&gt;0,"?",IF(COUNTIFS('Örnek - Kayıt'!$A$6:$A$39,DATE($B$3,$B$2,Z$6),'Örnek - Kayıt'!$B$6:$B$39,$A35,'Örnek - Kayıt'!$H$6:$H$39,"&gt;-24")&gt;0,"Ç","")))</f>
        <v/>
      </c>
      <c r="AA35" s="22" t="str">
        <f>IF(OR(OR($A35="",AND($B$4&lt;&gt;"",$C35&lt;&gt;$B$4)),AA$6=""),"",IF(COUNTIFS('Örnek - Kayıt'!$A$6:$A$39,DATE($B$3,$B$2,AA$6),'Örnek - Kayıt'!$B$6:$B$39,$A35,'Örnek - Kayıt'!$J$6:$J$39,"Çıkış yok")+COUNTIFS('Örnek - Kayıt'!$A$6:$A$39,DATE($B$3,$B$2,AA$6),'Örnek - Kayıt'!$B$6:$B$39,$A35,'Örnek - Kayıt'!$J$6:$J$39,"Giriş yok")&gt;0,"?",IF(COUNTIFS('Örnek - Kayıt'!$A$6:$A$39,DATE($B$3,$B$2,AA$6),'Örnek - Kayıt'!$B$6:$B$39,$A35,'Örnek - Kayıt'!$H$6:$H$39,"&gt;-24")&gt;0,"Ç","")))</f>
        <v/>
      </c>
      <c r="AB35" s="22" t="str">
        <f>IF(OR(OR($A35="",AND($B$4&lt;&gt;"",$C35&lt;&gt;$B$4)),AB$6=""),"",IF(COUNTIFS('Örnek - Kayıt'!$A$6:$A$39,DATE($B$3,$B$2,AB$6),'Örnek - Kayıt'!$B$6:$B$39,$A35,'Örnek - Kayıt'!$J$6:$J$39,"Çıkış yok")+COUNTIFS('Örnek - Kayıt'!$A$6:$A$39,DATE($B$3,$B$2,AB$6),'Örnek - Kayıt'!$B$6:$B$39,$A35,'Örnek - Kayıt'!$J$6:$J$39,"Giriş yok")&gt;0,"?",IF(COUNTIFS('Örnek - Kayıt'!$A$6:$A$39,DATE($B$3,$B$2,AB$6),'Örnek - Kayıt'!$B$6:$B$39,$A35,'Örnek - Kayıt'!$H$6:$H$39,"&gt;-24")&gt;0,"Ç","")))</f>
        <v/>
      </c>
      <c r="AC35" s="22" t="str">
        <f>IF(OR(OR($A35="",AND($B$4&lt;&gt;"",$C35&lt;&gt;$B$4)),AC$6=""),"",IF(COUNTIFS('Örnek - Kayıt'!$A$6:$A$39,DATE($B$3,$B$2,AC$6),'Örnek - Kayıt'!$B$6:$B$39,$A35,'Örnek - Kayıt'!$J$6:$J$39,"Çıkış yok")+COUNTIFS('Örnek - Kayıt'!$A$6:$A$39,DATE($B$3,$B$2,AC$6),'Örnek - Kayıt'!$B$6:$B$39,$A35,'Örnek - Kayıt'!$J$6:$J$39,"Giriş yok")&gt;0,"?",IF(COUNTIFS('Örnek - Kayıt'!$A$6:$A$39,DATE($B$3,$B$2,AC$6),'Örnek - Kayıt'!$B$6:$B$39,$A35,'Örnek - Kayıt'!$H$6:$H$39,"&gt;-24")&gt;0,"Ç","")))</f>
        <v/>
      </c>
      <c r="AD35" s="22" t="str">
        <f>IF(OR(OR($A35="",AND($B$4&lt;&gt;"",$C35&lt;&gt;$B$4)),AD$6=""),"",IF(COUNTIFS('Örnek - Kayıt'!$A$6:$A$39,DATE($B$3,$B$2,AD$6),'Örnek - Kayıt'!$B$6:$B$39,$A35,'Örnek - Kayıt'!$J$6:$J$39,"Çıkış yok")+COUNTIFS('Örnek - Kayıt'!$A$6:$A$39,DATE($B$3,$B$2,AD$6),'Örnek - Kayıt'!$B$6:$B$39,$A35,'Örnek - Kayıt'!$J$6:$J$39,"Giriş yok")&gt;0,"?",IF(COUNTIFS('Örnek - Kayıt'!$A$6:$A$39,DATE($B$3,$B$2,AD$6),'Örnek - Kayıt'!$B$6:$B$39,$A35,'Örnek - Kayıt'!$H$6:$H$39,"&gt;-24")&gt;0,"Ç","")))</f>
        <v/>
      </c>
      <c r="AE35" s="22" t="str">
        <f>IF(OR(OR($A35="",AND($B$4&lt;&gt;"",$C35&lt;&gt;$B$4)),AE$6=""),"",IF(COUNTIFS('Örnek - Kayıt'!$A$6:$A$39,DATE($B$3,$B$2,AE$6),'Örnek - Kayıt'!$B$6:$B$39,$A35,'Örnek - Kayıt'!$J$6:$J$39,"Çıkış yok")+COUNTIFS('Örnek - Kayıt'!$A$6:$A$39,DATE($B$3,$B$2,AE$6),'Örnek - Kayıt'!$B$6:$B$39,$A35,'Örnek - Kayıt'!$J$6:$J$39,"Giriş yok")&gt;0,"?",IF(COUNTIFS('Örnek - Kayıt'!$A$6:$A$39,DATE($B$3,$B$2,AE$6),'Örnek - Kayıt'!$B$6:$B$39,$A35,'Örnek - Kayıt'!$H$6:$H$39,"&gt;-24")&gt;0,"Ç","")))</f>
        <v/>
      </c>
      <c r="AF35" s="22" t="str">
        <f>IF(OR(OR($A35="",AND($B$4&lt;&gt;"",$C35&lt;&gt;$B$4)),AF$6=""),"",IF(COUNTIFS('Örnek - Kayıt'!$A$6:$A$39,DATE($B$3,$B$2,AF$6),'Örnek - Kayıt'!$B$6:$B$39,$A35,'Örnek - Kayıt'!$J$6:$J$39,"Çıkış yok")+COUNTIFS('Örnek - Kayıt'!$A$6:$A$39,DATE($B$3,$B$2,AF$6),'Örnek - Kayıt'!$B$6:$B$39,$A35,'Örnek - Kayıt'!$J$6:$J$39,"Giriş yok")&gt;0,"?",IF(COUNTIFS('Örnek - Kayıt'!$A$6:$A$39,DATE($B$3,$B$2,AF$6),'Örnek - Kayıt'!$B$6:$B$39,$A35,'Örnek - Kayıt'!$H$6:$H$39,"&gt;-24")&gt;0,"Ç","")))</f>
        <v/>
      </c>
      <c r="AG35" s="22" t="str">
        <f>IF(OR(OR($A35="",AND($B$4&lt;&gt;"",$C35&lt;&gt;$B$4)),AG$6=""),"",IF(COUNTIFS('Örnek - Kayıt'!$A$6:$A$39,DATE($B$3,$B$2,AG$6),'Örnek - Kayıt'!$B$6:$B$39,$A35,'Örnek - Kayıt'!$J$6:$J$39,"Çıkış yok")+COUNTIFS('Örnek - Kayıt'!$A$6:$A$39,DATE($B$3,$B$2,AG$6),'Örnek - Kayıt'!$B$6:$B$39,$A35,'Örnek - Kayıt'!$J$6:$J$39,"Giriş yok")&gt;0,"?",IF(COUNTIFS('Örnek - Kayıt'!$A$6:$A$39,DATE($B$3,$B$2,AG$6),'Örnek - Kayıt'!$B$6:$B$39,$A35,'Örnek - Kayıt'!$H$6:$H$39,"&gt;-24")&gt;0,"Ç","")))</f>
        <v/>
      </c>
      <c r="AH35" s="22" t="str">
        <f>IF(OR(OR($A35="",AND($B$4&lt;&gt;"",$C35&lt;&gt;$B$4)),AH$6=""),"",IF(COUNTIFS('Örnek - Kayıt'!$A$6:$A$39,DATE($B$3,$B$2,AH$6),'Örnek - Kayıt'!$B$6:$B$39,$A35,'Örnek - Kayıt'!$J$6:$J$39,"Çıkış yok")+COUNTIFS('Örnek - Kayıt'!$A$6:$A$39,DATE($B$3,$B$2,AH$6),'Örnek - Kayıt'!$B$6:$B$39,$A35,'Örnek - Kayıt'!$J$6:$J$39,"Giriş yok")&gt;0,"?",IF(COUNTIFS('Örnek - Kayıt'!$A$6:$A$39,DATE($B$3,$B$2,AH$6),'Örnek - Kayıt'!$B$6:$B$39,$A35,'Örnek - Kayıt'!$H$6:$H$39,"&gt;-24")&gt;0,"Ç","")))</f>
        <v/>
      </c>
      <c r="AI35" s="22" t="str">
        <f>IF(OR(OR($A35="",AND($B$4&lt;&gt;"",$C35&lt;&gt;$B$4)),AI$6=""),"",IF(COUNTIFS('Örnek - Kayıt'!$A$6:$A$39,DATE($B$3,$B$2,AI$6),'Örnek - Kayıt'!$B$6:$B$39,$A35,'Örnek - Kayıt'!$J$6:$J$39,"Çıkış yok")+COUNTIFS('Örnek - Kayıt'!$A$6:$A$39,DATE($B$3,$B$2,AI$6),'Örnek - Kayıt'!$B$6:$B$39,$A35,'Örnek - Kayıt'!$J$6:$J$39,"Giriş yok")&gt;0,"?",IF(COUNTIFS('Örnek - Kayıt'!$A$6:$A$39,DATE($B$3,$B$2,AI$6),'Örnek - Kayıt'!$B$6:$B$39,$A35,'Örnek - Kayıt'!$H$6:$H$39,"&gt;-24")&gt;0,"Ç","")))</f>
        <v/>
      </c>
      <c r="AJ35" s="22" t="str">
        <f>IF(OR(OR($A35="",AND($B$4&lt;&gt;"",$C35&lt;&gt;$B$4)),AJ$6=""),"",IF(COUNTIFS('Örnek - Kayıt'!$A$6:$A$39,DATE($B$3,$B$2,AJ$6),'Örnek - Kayıt'!$B$6:$B$39,$A35,'Örnek - Kayıt'!$J$6:$J$39,"Çıkış yok")+COUNTIFS('Örnek - Kayıt'!$A$6:$A$39,DATE($B$3,$B$2,AJ$6),'Örnek - Kayıt'!$B$6:$B$39,$A35,'Örnek - Kayıt'!$J$6:$J$39,"Giriş yok")&gt;0,"?",IF(COUNTIFS('Örnek - Kayıt'!$A$6:$A$39,DATE($B$3,$B$2,AJ$6),'Örnek - Kayıt'!$B$6:$B$39,$A35,'Örnek - Kayıt'!$H$6:$H$39,"&gt;-24")&gt;0,"Ç","")))</f>
        <v/>
      </c>
      <c r="AK35" s="22" t="str">
        <f>IF(OR(OR($A35="",AND($B$4&lt;&gt;"",$C35&lt;&gt;$B$4)),AK$6=""),"",IF(COUNTIFS('Örnek - Kayıt'!$A$6:$A$39,DATE($B$3,$B$2,AK$6),'Örnek - Kayıt'!$B$6:$B$39,$A35,'Örnek - Kayıt'!$J$6:$J$39,"Çıkış yok")+COUNTIFS('Örnek - Kayıt'!$A$6:$A$39,DATE($B$3,$B$2,AK$6),'Örnek - Kayıt'!$B$6:$B$39,$A35,'Örnek - Kayıt'!$J$6:$J$39,"Giriş yok")&gt;0,"?",IF(COUNTIFS('Örnek - Kayıt'!$A$6:$A$39,DATE($B$3,$B$2,AK$6),'Örnek - Kayıt'!$B$6:$B$39,$A35,'Örnek - Kayıt'!$H$6:$H$39,"&gt;-24")&gt;0,"Ç","")))</f>
        <v/>
      </c>
      <c r="AL35" s="22" t="str">
        <f>IF(OR(OR($A35="",AND($B$4&lt;&gt;"",$C35&lt;&gt;$B$4)),AL$6=""),"",IF(COUNTIFS('Örnek - Kayıt'!$A$6:$A$39,DATE($B$3,$B$2,AL$6),'Örnek - Kayıt'!$B$6:$B$39,$A35,'Örnek - Kayıt'!$J$6:$J$39,"Çıkış yok")+COUNTIFS('Örnek - Kayıt'!$A$6:$A$39,DATE($B$3,$B$2,AL$6),'Örnek - Kayıt'!$B$6:$B$39,$A35,'Örnek - Kayıt'!$J$6:$J$39,"Giriş yok")&gt;0,"?",IF(COUNTIFS('Örnek - Kayıt'!$A$6:$A$39,DATE($B$3,$B$2,AL$6),'Örnek - Kayıt'!$B$6:$B$39,$A35,'Örnek - Kayıt'!$H$6:$H$39,"&gt;-24")&gt;0,"Ç","")))</f>
        <v/>
      </c>
      <c r="AM35" s="22" t="str">
        <f>IF(OR(OR($A35="",AND($B$4&lt;&gt;"",$C35&lt;&gt;$B$4)),AM$6=""),"",IF(COUNTIFS('Örnek - Kayıt'!$A$6:$A$39,DATE($B$3,$B$2,AM$6),'Örnek - Kayıt'!$B$6:$B$39,$A35,'Örnek - Kayıt'!$J$6:$J$39,"Çıkış yok")+COUNTIFS('Örnek - Kayıt'!$A$6:$A$39,DATE($B$3,$B$2,AM$6),'Örnek - Kayıt'!$B$6:$B$39,$A35,'Örnek - Kayıt'!$J$6:$J$39,"Giriş yok")&gt;0,"?",IF(COUNTIFS('Örnek - Kayıt'!$A$6:$A$39,DATE($B$3,$B$2,AM$6),'Örnek - Kayıt'!$B$6:$B$39,$A35,'Örnek - Kayıt'!$H$6:$H$39,"&gt;-24")&gt;0,"Ç","")))</f>
        <v/>
      </c>
      <c r="AN35" s="22" t="str">
        <f>IF(OR(OR($A35="",AND($B$4&lt;&gt;"",$C35&lt;&gt;$B$4)),AN$6=""),"",IF(COUNTIFS('Örnek - Kayıt'!$A$6:$A$39,DATE($B$3,$B$2,AN$6),'Örnek - Kayıt'!$B$6:$B$39,$A35,'Örnek - Kayıt'!$J$6:$J$39,"Çıkış yok")+COUNTIFS('Örnek - Kayıt'!$A$6:$A$39,DATE($B$3,$B$2,AN$6),'Örnek - Kayıt'!$B$6:$B$39,$A35,'Örnek - Kayıt'!$J$6:$J$39,"Giriş yok")&gt;0,"?",IF(COUNTIFS('Örnek - Kayıt'!$A$6:$A$39,DATE($B$3,$B$2,AN$6),'Örnek - Kayıt'!$B$6:$B$39,$A35,'Örnek - Kayıt'!$H$6:$H$39,"&gt;-24")&gt;0,"Ç","")))</f>
        <v/>
      </c>
      <c r="AO35" s="22" t="str">
        <f>IF(OR(OR($A35="",AND($B$4&lt;&gt;"",$C35&lt;&gt;$B$4)),AO$6=""),"",IF(COUNTIFS('Örnek - Kayıt'!$A$6:$A$39,DATE($B$3,$B$2,AO$6),'Örnek - Kayıt'!$B$6:$B$39,$A35,'Örnek - Kayıt'!$J$6:$J$39,"Çıkış yok")+COUNTIFS('Örnek - Kayıt'!$A$6:$A$39,DATE($B$3,$B$2,AO$6),'Örnek - Kayıt'!$B$6:$B$39,$A35,'Örnek - Kayıt'!$J$6:$J$39,"Giriş yok")&gt;0,"?",IF(COUNTIFS('Örnek - Kayıt'!$A$6:$A$39,DATE($B$3,$B$2,AO$6),'Örnek - Kayıt'!$B$6:$B$39,$A35,'Örnek - Kayıt'!$H$6:$H$39,"&gt;-24")&gt;0,"Ç","")))</f>
        <v/>
      </c>
      <c r="AP35" s="22" t="str">
        <f>IF(OR(OR($A35="",AND($B$4&lt;&gt;"",$C35&lt;&gt;$B$4)),AP$6=""),"",IF(COUNTIFS('Örnek - Kayıt'!$A$6:$A$39,DATE($B$3,$B$2,AP$6),'Örnek - Kayıt'!$B$6:$B$39,$A35,'Örnek - Kayıt'!$J$6:$J$39,"Çıkış yok")+COUNTIFS('Örnek - Kayıt'!$A$6:$A$39,DATE($B$3,$B$2,AP$6),'Örnek - Kayıt'!$B$6:$B$39,$A35,'Örnek - Kayıt'!$J$6:$J$39,"Giriş yok")&gt;0,"?",IF(COUNTIFS('Örnek - Kayıt'!$A$6:$A$39,DATE($B$3,$B$2,AP$6),'Örnek - Kayıt'!$B$6:$B$39,$A35,'Örnek - Kayıt'!$H$6:$H$39,"&gt;-24")&gt;0,"Ç","")))</f>
        <v/>
      </c>
    </row>
    <row r="36" spans="1:42" ht="18" customHeight="1" x14ac:dyDescent="0.2">
      <c r="A36" s="28"/>
      <c r="B36" s="12"/>
      <c r="C36" s="12"/>
      <c r="D36" s="29" t="str">
        <f t="shared" si="1"/>
        <v/>
      </c>
      <c r="E36" s="30" t="str">
        <f>IF(OR($A36="",AND($B$4&lt;&gt;"",$C36&lt;&gt;$B$4)),"",SUMIFS('Örnek - Kayıt'!$H$6:$H$39,'Örnek - Kayıt'!$A$6:$A$39,"&gt;="&amp;DATE($B$3,$B$2,1),'Örnek - Kayıt'!$A$6:$A$39,"&lt;"&amp;DATE($B$3,$B$2+1,1),'Örnek - Kayıt'!$B$6:$B$39,$A36))</f>
        <v/>
      </c>
      <c r="F36" s="31" t="str">
        <f t="shared" si="2"/>
        <v/>
      </c>
      <c r="G36" s="22" t="str">
        <f>IF(OR($A36="",AND($B$4&lt;&gt;"",$C36&lt;&gt;$B$4)),"",COUNTIFS('Örnek - Kayıt'!$A$6:$A$39,"&gt;="&amp;DATE($B$3,$B$2,1),'Örnek - Kayıt'!$A$6:$A$39,"&lt;"&amp;DATE($B$3,$B$2+1,1),'Örnek - Kayıt'!$B$6:$B$39,$A36,'Örnek - Kayıt'!$I$6:$I$39,"&gt;0"))</f>
        <v/>
      </c>
      <c r="H36" s="22" t="str">
        <f>IF(OR($A36="",AND($B$4&lt;&gt;"",$C36&lt;&gt;$B$4)),"",SUMIFS('Örnek - Kayıt'!$I$6:$I$39,'Örnek - Kayıt'!$A$6:$A$39,"&gt;="&amp;DATE($B$3,$B$2,1),'Örnek - Kayıt'!$A$6:$A$39,"&lt;"&amp;DATE($B$3,$B$2+1,1),'Örnek - Kayıt'!$B$6:$B$39,$A36))</f>
        <v/>
      </c>
      <c r="I36" s="22" t="str">
        <f t="shared" si="3"/>
        <v/>
      </c>
      <c r="J36" s="22" t="str">
        <f>IF(OR($A36="",AND($B$4&lt;&gt;"",$C36&lt;&gt;$B$4)),"",COUNTIFS('Örnek - Kayıt'!$A$6:$A$39,"&gt;="&amp;DATE($B$3,$B$2,1),'Örnek - Kayıt'!$A$6:$A$39,"&lt;"&amp;DATE($B$3,$B$2+1,1),'Örnek - Kayıt'!$B$6:$B$39,$A36,'Örnek - Kayıt'!$H$6:$H$39,"&gt;"&amp;$H$3))</f>
        <v/>
      </c>
      <c r="L36" s="22" t="str">
        <f>IF(OR(OR($A36="",AND($B$4&lt;&gt;"",$C36&lt;&gt;$B$4)),L$6=""),"",IF(COUNTIFS('Örnek - Kayıt'!$A$6:$A$39,DATE($B$3,$B$2,L$6),'Örnek - Kayıt'!$B$6:$B$39,$A36,'Örnek - Kayıt'!$J$6:$J$39,"Çıkış yok")+COUNTIFS('Örnek - Kayıt'!$A$6:$A$39,DATE($B$3,$B$2,L$6),'Örnek - Kayıt'!$B$6:$B$39,$A36,'Örnek - Kayıt'!$J$6:$J$39,"Giriş yok")&gt;0,"?",IF(COUNTIFS('Örnek - Kayıt'!$A$6:$A$39,DATE($B$3,$B$2,L$6),'Örnek - Kayıt'!$B$6:$B$39,$A36,'Örnek - Kayıt'!$H$6:$H$39,"&gt;-24")&gt;0,"Ç","")))</f>
        <v/>
      </c>
      <c r="M36" s="22" t="str">
        <f>IF(OR(OR($A36="",AND($B$4&lt;&gt;"",$C36&lt;&gt;$B$4)),M$6=""),"",IF(COUNTIFS('Örnek - Kayıt'!$A$6:$A$39,DATE($B$3,$B$2,M$6),'Örnek - Kayıt'!$B$6:$B$39,$A36,'Örnek - Kayıt'!$J$6:$J$39,"Çıkış yok")+COUNTIFS('Örnek - Kayıt'!$A$6:$A$39,DATE($B$3,$B$2,M$6),'Örnek - Kayıt'!$B$6:$B$39,$A36,'Örnek - Kayıt'!$J$6:$J$39,"Giriş yok")&gt;0,"?",IF(COUNTIFS('Örnek - Kayıt'!$A$6:$A$39,DATE($B$3,$B$2,M$6),'Örnek - Kayıt'!$B$6:$B$39,$A36,'Örnek - Kayıt'!$H$6:$H$39,"&gt;-24")&gt;0,"Ç","")))</f>
        <v/>
      </c>
      <c r="N36" s="22" t="str">
        <f>IF(OR(OR($A36="",AND($B$4&lt;&gt;"",$C36&lt;&gt;$B$4)),N$6=""),"",IF(COUNTIFS('Örnek - Kayıt'!$A$6:$A$39,DATE($B$3,$B$2,N$6),'Örnek - Kayıt'!$B$6:$B$39,$A36,'Örnek - Kayıt'!$J$6:$J$39,"Çıkış yok")+COUNTIFS('Örnek - Kayıt'!$A$6:$A$39,DATE($B$3,$B$2,N$6),'Örnek - Kayıt'!$B$6:$B$39,$A36,'Örnek - Kayıt'!$J$6:$J$39,"Giriş yok")&gt;0,"?",IF(COUNTIFS('Örnek - Kayıt'!$A$6:$A$39,DATE($B$3,$B$2,N$6),'Örnek - Kayıt'!$B$6:$B$39,$A36,'Örnek - Kayıt'!$H$6:$H$39,"&gt;-24")&gt;0,"Ç","")))</f>
        <v/>
      </c>
      <c r="O36" s="22" t="str">
        <f>IF(OR(OR($A36="",AND($B$4&lt;&gt;"",$C36&lt;&gt;$B$4)),O$6=""),"",IF(COUNTIFS('Örnek - Kayıt'!$A$6:$A$39,DATE($B$3,$B$2,O$6),'Örnek - Kayıt'!$B$6:$B$39,$A36,'Örnek - Kayıt'!$J$6:$J$39,"Çıkış yok")+COUNTIFS('Örnek - Kayıt'!$A$6:$A$39,DATE($B$3,$B$2,O$6),'Örnek - Kayıt'!$B$6:$B$39,$A36,'Örnek - Kayıt'!$J$6:$J$39,"Giriş yok")&gt;0,"?",IF(COUNTIFS('Örnek - Kayıt'!$A$6:$A$39,DATE($B$3,$B$2,O$6),'Örnek - Kayıt'!$B$6:$B$39,$A36,'Örnek - Kayıt'!$H$6:$H$39,"&gt;-24")&gt;0,"Ç","")))</f>
        <v/>
      </c>
      <c r="P36" s="22" t="str">
        <f>IF(OR(OR($A36="",AND($B$4&lt;&gt;"",$C36&lt;&gt;$B$4)),P$6=""),"",IF(COUNTIFS('Örnek - Kayıt'!$A$6:$A$39,DATE($B$3,$B$2,P$6),'Örnek - Kayıt'!$B$6:$B$39,$A36,'Örnek - Kayıt'!$J$6:$J$39,"Çıkış yok")+COUNTIFS('Örnek - Kayıt'!$A$6:$A$39,DATE($B$3,$B$2,P$6),'Örnek - Kayıt'!$B$6:$B$39,$A36,'Örnek - Kayıt'!$J$6:$J$39,"Giriş yok")&gt;0,"?",IF(COUNTIFS('Örnek - Kayıt'!$A$6:$A$39,DATE($B$3,$B$2,P$6),'Örnek - Kayıt'!$B$6:$B$39,$A36,'Örnek - Kayıt'!$H$6:$H$39,"&gt;-24")&gt;0,"Ç","")))</f>
        <v/>
      </c>
      <c r="Q36" s="22" t="str">
        <f>IF(OR(OR($A36="",AND($B$4&lt;&gt;"",$C36&lt;&gt;$B$4)),Q$6=""),"",IF(COUNTIFS('Örnek - Kayıt'!$A$6:$A$39,DATE($B$3,$B$2,Q$6),'Örnek - Kayıt'!$B$6:$B$39,$A36,'Örnek - Kayıt'!$J$6:$J$39,"Çıkış yok")+COUNTIFS('Örnek - Kayıt'!$A$6:$A$39,DATE($B$3,$B$2,Q$6),'Örnek - Kayıt'!$B$6:$B$39,$A36,'Örnek - Kayıt'!$J$6:$J$39,"Giriş yok")&gt;0,"?",IF(COUNTIFS('Örnek - Kayıt'!$A$6:$A$39,DATE($B$3,$B$2,Q$6),'Örnek - Kayıt'!$B$6:$B$39,$A36,'Örnek - Kayıt'!$H$6:$H$39,"&gt;-24")&gt;0,"Ç","")))</f>
        <v/>
      </c>
      <c r="R36" s="22" t="str">
        <f>IF(OR(OR($A36="",AND($B$4&lt;&gt;"",$C36&lt;&gt;$B$4)),R$6=""),"",IF(COUNTIFS('Örnek - Kayıt'!$A$6:$A$39,DATE($B$3,$B$2,R$6),'Örnek - Kayıt'!$B$6:$B$39,$A36,'Örnek - Kayıt'!$J$6:$J$39,"Çıkış yok")+COUNTIFS('Örnek - Kayıt'!$A$6:$A$39,DATE($B$3,$B$2,R$6),'Örnek - Kayıt'!$B$6:$B$39,$A36,'Örnek - Kayıt'!$J$6:$J$39,"Giriş yok")&gt;0,"?",IF(COUNTIFS('Örnek - Kayıt'!$A$6:$A$39,DATE($B$3,$B$2,R$6),'Örnek - Kayıt'!$B$6:$B$39,$A36,'Örnek - Kayıt'!$H$6:$H$39,"&gt;-24")&gt;0,"Ç","")))</f>
        <v/>
      </c>
      <c r="S36" s="22" t="str">
        <f>IF(OR(OR($A36="",AND($B$4&lt;&gt;"",$C36&lt;&gt;$B$4)),S$6=""),"",IF(COUNTIFS('Örnek - Kayıt'!$A$6:$A$39,DATE($B$3,$B$2,S$6),'Örnek - Kayıt'!$B$6:$B$39,$A36,'Örnek - Kayıt'!$J$6:$J$39,"Çıkış yok")+COUNTIFS('Örnek - Kayıt'!$A$6:$A$39,DATE($B$3,$B$2,S$6),'Örnek - Kayıt'!$B$6:$B$39,$A36,'Örnek - Kayıt'!$J$6:$J$39,"Giriş yok")&gt;0,"?",IF(COUNTIFS('Örnek - Kayıt'!$A$6:$A$39,DATE($B$3,$B$2,S$6),'Örnek - Kayıt'!$B$6:$B$39,$A36,'Örnek - Kayıt'!$H$6:$H$39,"&gt;-24")&gt;0,"Ç","")))</f>
        <v/>
      </c>
      <c r="T36" s="22" t="str">
        <f>IF(OR(OR($A36="",AND($B$4&lt;&gt;"",$C36&lt;&gt;$B$4)),T$6=""),"",IF(COUNTIFS('Örnek - Kayıt'!$A$6:$A$39,DATE($B$3,$B$2,T$6),'Örnek - Kayıt'!$B$6:$B$39,$A36,'Örnek - Kayıt'!$J$6:$J$39,"Çıkış yok")+COUNTIFS('Örnek - Kayıt'!$A$6:$A$39,DATE($B$3,$B$2,T$6),'Örnek - Kayıt'!$B$6:$B$39,$A36,'Örnek - Kayıt'!$J$6:$J$39,"Giriş yok")&gt;0,"?",IF(COUNTIFS('Örnek - Kayıt'!$A$6:$A$39,DATE($B$3,$B$2,T$6),'Örnek - Kayıt'!$B$6:$B$39,$A36,'Örnek - Kayıt'!$H$6:$H$39,"&gt;-24")&gt;0,"Ç","")))</f>
        <v/>
      </c>
      <c r="U36" s="22" t="str">
        <f>IF(OR(OR($A36="",AND($B$4&lt;&gt;"",$C36&lt;&gt;$B$4)),U$6=""),"",IF(COUNTIFS('Örnek - Kayıt'!$A$6:$A$39,DATE($B$3,$B$2,U$6),'Örnek - Kayıt'!$B$6:$B$39,$A36,'Örnek - Kayıt'!$J$6:$J$39,"Çıkış yok")+COUNTIFS('Örnek - Kayıt'!$A$6:$A$39,DATE($B$3,$B$2,U$6),'Örnek - Kayıt'!$B$6:$B$39,$A36,'Örnek - Kayıt'!$J$6:$J$39,"Giriş yok")&gt;0,"?",IF(COUNTIFS('Örnek - Kayıt'!$A$6:$A$39,DATE($B$3,$B$2,U$6),'Örnek - Kayıt'!$B$6:$B$39,$A36,'Örnek - Kayıt'!$H$6:$H$39,"&gt;-24")&gt;0,"Ç","")))</f>
        <v/>
      </c>
      <c r="V36" s="22" t="str">
        <f>IF(OR(OR($A36="",AND($B$4&lt;&gt;"",$C36&lt;&gt;$B$4)),V$6=""),"",IF(COUNTIFS('Örnek - Kayıt'!$A$6:$A$39,DATE($B$3,$B$2,V$6),'Örnek - Kayıt'!$B$6:$B$39,$A36,'Örnek - Kayıt'!$J$6:$J$39,"Çıkış yok")+COUNTIFS('Örnek - Kayıt'!$A$6:$A$39,DATE($B$3,$B$2,V$6),'Örnek - Kayıt'!$B$6:$B$39,$A36,'Örnek - Kayıt'!$J$6:$J$39,"Giriş yok")&gt;0,"?",IF(COUNTIFS('Örnek - Kayıt'!$A$6:$A$39,DATE($B$3,$B$2,V$6),'Örnek - Kayıt'!$B$6:$B$39,$A36,'Örnek - Kayıt'!$H$6:$H$39,"&gt;-24")&gt;0,"Ç","")))</f>
        <v/>
      </c>
      <c r="W36" s="22" t="str">
        <f>IF(OR(OR($A36="",AND($B$4&lt;&gt;"",$C36&lt;&gt;$B$4)),W$6=""),"",IF(COUNTIFS('Örnek - Kayıt'!$A$6:$A$39,DATE($B$3,$B$2,W$6),'Örnek - Kayıt'!$B$6:$B$39,$A36,'Örnek - Kayıt'!$J$6:$J$39,"Çıkış yok")+COUNTIFS('Örnek - Kayıt'!$A$6:$A$39,DATE($B$3,$B$2,W$6),'Örnek - Kayıt'!$B$6:$B$39,$A36,'Örnek - Kayıt'!$J$6:$J$39,"Giriş yok")&gt;0,"?",IF(COUNTIFS('Örnek - Kayıt'!$A$6:$A$39,DATE($B$3,$B$2,W$6),'Örnek - Kayıt'!$B$6:$B$39,$A36,'Örnek - Kayıt'!$H$6:$H$39,"&gt;-24")&gt;0,"Ç","")))</f>
        <v/>
      </c>
      <c r="X36" s="22" t="str">
        <f>IF(OR(OR($A36="",AND($B$4&lt;&gt;"",$C36&lt;&gt;$B$4)),X$6=""),"",IF(COUNTIFS('Örnek - Kayıt'!$A$6:$A$39,DATE($B$3,$B$2,X$6),'Örnek - Kayıt'!$B$6:$B$39,$A36,'Örnek - Kayıt'!$J$6:$J$39,"Çıkış yok")+COUNTIFS('Örnek - Kayıt'!$A$6:$A$39,DATE($B$3,$B$2,X$6),'Örnek - Kayıt'!$B$6:$B$39,$A36,'Örnek - Kayıt'!$J$6:$J$39,"Giriş yok")&gt;0,"?",IF(COUNTIFS('Örnek - Kayıt'!$A$6:$A$39,DATE($B$3,$B$2,X$6),'Örnek - Kayıt'!$B$6:$B$39,$A36,'Örnek - Kayıt'!$H$6:$H$39,"&gt;-24")&gt;0,"Ç","")))</f>
        <v/>
      </c>
      <c r="Y36" s="22" t="str">
        <f>IF(OR(OR($A36="",AND($B$4&lt;&gt;"",$C36&lt;&gt;$B$4)),Y$6=""),"",IF(COUNTIFS('Örnek - Kayıt'!$A$6:$A$39,DATE($B$3,$B$2,Y$6),'Örnek - Kayıt'!$B$6:$B$39,$A36,'Örnek - Kayıt'!$J$6:$J$39,"Çıkış yok")+COUNTIFS('Örnek - Kayıt'!$A$6:$A$39,DATE($B$3,$B$2,Y$6),'Örnek - Kayıt'!$B$6:$B$39,$A36,'Örnek - Kayıt'!$J$6:$J$39,"Giriş yok")&gt;0,"?",IF(COUNTIFS('Örnek - Kayıt'!$A$6:$A$39,DATE($B$3,$B$2,Y$6),'Örnek - Kayıt'!$B$6:$B$39,$A36,'Örnek - Kayıt'!$H$6:$H$39,"&gt;-24")&gt;0,"Ç","")))</f>
        <v/>
      </c>
      <c r="Z36" s="22" t="str">
        <f>IF(OR(OR($A36="",AND($B$4&lt;&gt;"",$C36&lt;&gt;$B$4)),Z$6=""),"",IF(COUNTIFS('Örnek - Kayıt'!$A$6:$A$39,DATE($B$3,$B$2,Z$6),'Örnek - Kayıt'!$B$6:$B$39,$A36,'Örnek - Kayıt'!$J$6:$J$39,"Çıkış yok")+COUNTIFS('Örnek - Kayıt'!$A$6:$A$39,DATE($B$3,$B$2,Z$6),'Örnek - Kayıt'!$B$6:$B$39,$A36,'Örnek - Kayıt'!$J$6:$J$39,"Giriş yok")&gt;0,"?",IF(COUNTIFS('Örnek - Kayıt'!$A$6:$A$39,DATE($B$3,$B$2,Z$6),'Örnek - Kayıt'!$B$6:$B$39,$A36,'Örnek - Kayıt'!$H$6:$H$39,"&gt;-24")&gt;0,"Ç","")))</f>
        <v/>
      </c>
      <c r="AA36" s="22" t="str">
        <f>IF(OR(OR($A36="",AND($B$4&lt;&gt;"",$C36&lt;&gt;$B$4)),AA$6=""),"",IF(COUNTIFS('Örnek - Kayıt'!$A$6:$A$39,DATE($B$3,$B$2,AA$6),'Örnek - Kayıt'!$B$6:$B$39,$A36,'Örnek - Kayıt'!$J$6:$J$39,"Çıkış yok")+COUNTIFS('Örnek - Kayıt'!$A$6:$A$39,DATE($B$3,$B$2,AA$6),'Örnek - Kayıt'!$B$6:$B$39,$A36,'Örnek - Kayıt'!$J$6:$J$39,"Giriş yok")&gt;0,"?",IF(COUNTIFS('Örnek - Kayıt'!$A$6:$A$39,DATE($B$3,$B$2,AA$6),'Örnek - Kayıt'!$B$6:$B$39,$A36,'Örnek - Kayıt'!$H$6:$H$39,"&gt;-24")&gt;0,"Ç","")))</f>
        <v/>
      </c>
      <c r="AB36" s="22" t="str">
        <f>IF(OR(OR($A36="",AND($B$4&lt;&gt;"",$C36&lt;&gt;$B$4)),AB$6=""),"",IF(COUNTIFS('Örnek - Kayıt'!$A$6:$A$39,DATE($B$3,$B$2,AB$6),'Örnek - Kayıt'!$B$6:$B$39,$A36,'Örnek - Kayıt'!$J$6:$J$39,"Çıkış yok")+COUNTIFS('Örnek - Kayıt'!$A$6:$A$39,DATE($B$3,$B$2,AB$6),'Örnek - Kayıt'!$B$6:$B$39,$A36,'Örnek - Kayıt'!$J$6:$J$39,"Giriş yok")&gt;0,"?",IF(COUNTIFS('Örnek - Kayıt'!$A$6:$A$39,DATE($B$3,$B$2,AB$6),'Örnek - Kayıt'!$B$6:$B$39,$A36,'Örnek - Kayıt'!$H$6:$H$39,"&gt;-24")&gt;0,"Ç","")))</f>
        <v/>
      </c>
      <c r="AC36" s="22" t="str">
        <f>IF(OR(OR($A36="",AND($B$4&lt;&gt;"",$C36&lt;&gt;$B$4)),AC$6=""),"",IF(COUNTIFS('Örnek - Kayıt'!$A$6:$A$39,DATE($B$3,$B$2,AC$6),'Örnek - Kayıt'!$B$6:$B$39,$A36,'Örnek - Kayıt'!$J$6:$J$39,"Çıkış yok")+COUNTIFS('Örnek - Kayıt'!$A$6:$A$39,DATE($B$3,$B$2,AC$6),'Örnek - Kayıt'!$B$6:$B$39,$A36,'Örnek - Kayıt'!$J$6:$J$39,"Giriş yok")&gt;0,"?",IF(COUNTIFS('Örnek - Kayıt'!$A$6:$A$39,DATE($B$3,$B$2,AC$6),'Örnek - Kayıt'!$B$6:$B$39,$A36,'Örnek - Kayıt'!$H$6:$H$39,"&gt;-24")&gt;0,"Ç","")))</f>
        <v/>
      </c>
      <c r="AD36" s="22" t="str">
        <f>IF(OR(OR($A36="",AND($B$4&lt;&gt;"",$C36&lt;&gt;$B$4)),AD$6=""),"",IF(COUNTIFS('Örnek - Kayıt'!$A$6:$A$39,DATE($B$3,$B$2,AD$6),'Örnek - Kayıt'!$B$6:$B$39,$A36,'Örnek - Kayıt'!$J$6:$J$39,"Çıkış yok")+COUNTIFS('Örnek - Kayıt'!$A$6:$A$39,DATE($B$3,$B$2,AD$6),'Örnek - Kayıt'!$B$6:$B$39,$A36,'Örnek - Kayıt'!$J$6:$J$39,"Giriş yok")&gt;0,"?",IF(COUNTIFS('Örnek - Kayıt'!$A$6:$A$39,DATE($B$3,$B$2,AD$6),'Örnek - Kayıt'!$B$6:$B$39,$A36,'Örnek - Kayıt'!$H$6:$H$39,"&gt;-24")&gt;0,"Ç","")))</f>
        <v/>
      </c>
      <c r="AE36" s="22" t="str">
        <f>IF(OR(OR($A36="",AND($B$4&lt;&gt;"",$C36&lt;&gt;$B$4)),AE$6=""),"",IF(COUNTIFS('Örnek - Kayıt'!$A$6:$A$39,DATE($B$3,$B$2,AE$6),'Örnek - Kayıt'!$B$6:$B$39,$A36,'Örnek - Kayıt'!$J$6:$J$39,"Çıkış yok")+COUNTIFS('Örnek - Kayıt'!$A$6:$A$39,DATE($B$3,$B$2,AE$6),'Örnek - Kayıt'!$B$6:$B$39,$A36,'Örnek - Kayıt'!$J$6:$J$39,"Giriş yok")&gt;0,"?",IF(COUNTIFS('Örnek - Kayıt'!$A$6:$A$39,DATE($B$3,$B$2,AE$6),'Örnek - Kayıt'!$B$6:$B$39,$A36,'Örnek - Kayıt'!$H$6:$H$39,"&gt;-24")&gt;0,"Ç","")))</f>
        <v/>
      </c>
      <c r="AF36" s="22" t="str">
        <f>IF(OR(OR($A36="",AND($B$4&lt;&gt;"",$C36&lt;&gt;$B$4)),AF$6=""),"",IF(COUNTIFS('Örnek - Kayıt'!$A$6:$A$39,DATE($B$3,$B$2,AF$6),'Örnek - Kayıt'!$B$6:$B$39,$A36,'Örnek - Kayıt'!$J$6:$J$39,"Çıkış yok")+COUNTIFS('Örnek - Kayıt'!$A$6:$A$39,DATE($B$3,$B$2,AF$6),'Örnek - Kayıt'!$B$6:$B$39,$A36,'Örnek - Kayıt'!$J$6:$J$39,"Giriş yok")&gt;0,"?",IF(COUNTIFS('Örnek - Kayıt'!$A$6:$A$39,DATE($B$3,$B$2,AF$6),'Örnek - Kayıt'!$B$6:$B$39,$A36,'Örnek - Kayıt'!$H$6:$H$39,"&gt;-24")&gt;0,"Ç","")))</f>
        <v/>
      </c>
      <c r="AG36" s="22" t="str">
        <f>IF(OR(OR($A36="",AND($B$4&lt;&gt;"",$C36&lt;&gt;$B$4)),AG$6=""),"",IF(COUNTIFS('Örnek - Kayıt'!$A$6:$A$39,DATE($B$3,$B$2,AG$6),'Örnek - Kayıt'!$B$6:$B$39,$A36,'Örnek - Kayıt'!$J$6:$J$39,"Çıkış yok")+COUNTIFS('Örnek - Kayıt'!$A$6:$A$39,DATE($B$3,$B$2,AG$6),'Örnek - Kayıt'!$B$6:$B$39,$A36,'Örnek - Kayıt'!$J$6:$J$39,"Giriş yok")&gt;0,"?",IF(COUNTIFS('Örnek - Kayıt'!$A$6:$A$39,DATE($B$3,$B$2,AG$6),'Örnek - Kayıt'!$B$6:$B$39,$A36,'Örnek - Kayıt'!$H$6:$H$39,"&gt;-24")&gt;0,"Ç","")))</f>
        <v/>
      </c>
      <c r="AH36" s="22" t="str">
        <f>IF(OR(OR($A36="",AND($B$4&lt;&gt;"",$C36&lt;&gt;$B$4)),AH$6=""),"",IF(COUNTIFS('Örnek - Kayıt'!$A$6:$A$39,DATE($B$3,$B$2,AH$6),'Örnek - Kayıt'!$B$6:$B$39,$A36,'Örnek - Kayıt'!$J$6:$J$39,"Çıkış yok")+COUNTIFS('Örnek - Kayıt'!$A$6:$A$39,DATE($B$3,$B$2,AH$6),'Örnek - Kayıt'!$B$6:$B$39,$A36,'Örnek - Kayıt'!$J$6:$J$39,"Giriş yok")&gt;0,"?",IF(COUNTIFS('Örnek - Kayıt'!$A$6:$A$39,DATE($B$3,$B$2,AH$6),'Örnek - Kayıt'!$B$6:$B$39,$A36,'Örnek - Kayıt'!$H$6:$H$39,"&gt;-24")&gt;0,"Ç","")))</f>
        <v/>
      </c>
      <c r="AI36" s="22" t="str">
        <f>IF(OR(OR($A36="",AND($B$4&lt;&gt;"",$C36&lt;&gt;$B$4)),AI$6=""),"",IF(COUNTIFS('Örnek - Kayıt'!$A$6:$A$39,DATE($B$3,$B$2,AI$6),'Örnek - Kayıt'!$B$6:$B$39,$A36,'Örnek - Kayıt'!$J$6:$J$39,"Çıkış yok")+COUNTIFS('Örnek - Kayıt'!$A$6:$A$39,DATE($B$3,$B$2,AI$6),'Örnek - Kayıt'!$B$6:$B$39,$A36,'Örnek - Kayıt'!$J$6:$J$39,"Giriş yok")&gt;0,"?",IF(COUNTIFS('Örnek - Kayıt'!$A$6:$A$39,DATE($B$3,$B$2,AI$6),'Örnek - Kayıt'!$B$6:$B$39,$A36,'Örnek - Kayıt'!$H$6:$H$39,"&gt;-24")&gt;0,"Ç","")))</f>
        <v/>
      </c>
      <c r="AJ36" s="22" t="str">
        <f>IF(OR(OR($A36="",AND($B$4&lt;&gt;"",$C36&lt;&gt;$B$4)),AJ$6=""),"",IF(COUNTIFS('Örnek - Kayıt'!$A$6:$A$39,DATE($B$3,$B$2,AJ$6),'Örnek - Kayıt'!$B$6:$B$39,$A36,'Örnek - Kayıt'!$J$6:$J$39,"Çıkış yok")+COUNTIFS('Örnek - Kayıt'!$A$6:$A$39,DATE($B$3,$B$2,AJ$6),'Örnek - Kayıt'!$B$6:$B$39,$A36,'Örnek - Kayıt'!$J$6:$J$39,"Giriş yok")&gt;0,"?",IF(COUNTIFS('Örnek - Kayıt'!$A$6:$A$39,DATE($B$3,$B$2,AJ$6),'Örnek - Kayıt'!$B$6:$B$39,$A36,'Örnek - Kayıt'!$H$6:$H$39,"&gt;-24")&gt;0,"Ç","")))</f>
        <v/>
      </c>
      <c r="AK36" s="22" t="str">
        <f>IF(OR(OR($A36="",AND($B$4&lt;&gt;"",$C36&lt;&gt;$B$4)),AK$6=""),"",IF(COUNTIFS('Örnek - Kayıt'!$A$6:$A$39,DATE($B$3,$B$2,AK$6),'Örnek - Kayıt'!$B$6:$B$39,$A36,'Örnek - Kayıt'!$J$6:$J$39,"Çıkış yok")+COUNTIFS('Örnek - Kayıt'!$A$6:$A$39,DATE($B$3,$B$2,AK$6),'Örnek - Kayıt'!$B$6:$B$39,$A36,'Örnek - Kayıt'!$J$6:$J$39,"Giriş yok")&gt;0,"?",IF(COUNTIFS('Örnek - Kayıt'!$A$6:$A$39,DATE($B$3,$B$2,AK$6),'Örnek - Kayıt'!$B$6:$B$39,$A36,'Örnek - Kayıt'!$H$6:$H$39,"&gt;-24")&gt;0,"Ç","")))</f>
        <v/>
      </c>
      <c r="AL36" s="22" t="str">
        <f>IF(OR(OR($A36="",AND($B$4&lt;&gt;"",$C36&lt;&gt;$B$4)),AL$6=""),"",IF(COUNTIFS('Örnek - Kayıt'!$A$6:$A$39,DATE($B$3,$B$2,AL$6),'Örnek - Kayıt'!$B$6:$B$39,$A36,'Örnek - Kayıt'!$J$6:$J$39,"Çıkış yok")+COUNTIFS('Örnek - Kayıt'!$A$6:$A$39,DATE($B$3,$B$2,AL$6),'Örnek - Kayıt'!$B$6:$B$39,$A36,'Örnek - Kayıt'!$J$6:$J$39,"Giriş yok")&gt;0,"?",IF(COUNTIFS('Örnek - Kayıt'!$A$6:$A$39,DATE($B$3,$B$2,AL$6),'Örnek - Kayıt'!$B$6:$B$39,$A36,'Örnek - Kayıt'!$H$6:$H$39,"&gt;-24")&gt;0,"Ç","")))</f>
        <v/>
      </c>
      <c r="AM36" s="22" t="str">
        <f>IF(OR(OR($A36="",AND($B$4&lt;&gt;"",$C36&lt;&gt;$B$4)),AM$6=""),"",IF(COUNTIFS('Örnek - Kayıt'!$A$6:$A$39,DATE($B$3,$B$2,AM$6),'Örnek - Kayıt'!$B$6:$B$39,$A36,'Örnek - Kayıt'!$J$6:$J$39,"Çıkış yok")+COUNTIFS('Örnek - Kayıt'!$A$6:$A$39,DATE($B$3,$B$2,AM$6),'Örnek - Kayıt'!$B$6:$B$39,$A36,'Örnek - Kayıt'!$J$6:$J$39,"Giriş yok")&gt;0,"?",IF(COUNTIFS('Örnek - Kayıt'!$A$6:$A$39,DATE($B$3,$B$2,AM$6),'Örnek - Kayıt'!$B$6:$B$39,$A36,'Örnek - Kayıt'!$H$6:$H$39,"&gt;-24")&gt;0,"Ç","")))</f>
        <v/>
      </c>
      <c r="AN36" s="22" t="str">
        <f>IF(OR(OR($A36="",AND($B$4&lt;&gt;"",$C36&lt;&gt;$B$4)),AN$6=""),"",IF(COUNTIFS('Örnek - Kayıt'!$A$6:$A$39,DATE($B$3,$B$2,AN$6),'Örnek - Kayıt'!$B$6:$B$39,$A36,'Örnek - Kayıt'!$J$6:$J$39,"Çıkış yok")+COUNTIFS('Örnek - Kayıt'!$A$6:$A$39,DATE($B$3,$B$2,AN$6),'Örnek - Kayıt'!$B$6:$B$39,$A36,'Örnek - Kayıt'!$J$6:$J$39,"Giriş yok")&gt;0,"?",IF(COUNTIFS('Örnek - Kayıt'!$A$6:$A$39,DATE($B$3,$B$2,AN$6),'Örnek - Kayıt'!$B$6:$B$39,$A36,'Örnek - Kayıt'!$H$6:$H$39,"&gt;-24")&gt;0,"Ç","")))</f>
        <v/>
      </c>
      <c r="AO36" s="22" t="str">
        <f>IF(OR(OR($A36="",AND($B$4&lt;&gt;"",$C36&lt;&gt;$B$4)),AO$6=""),"",IF(COUNTIFS('Örnek - Kayıt'!$A$6:$A$39,DATE($B$3,$B$2,AO$6),'Örnek - Kayıt'!$B$6:$B$39,$A36,'Örnek - Kayıt'!$J$6:$J$39,"Çıkış yok")+COUNTIFS('Örnek - Kayıt'!$A$6:$A$39,DATE($B$3,$B$2,AO$6),'Örnek - Kayıt'!$B$6:$B$39,$A36,'Örnek - Kayıt'!$J$6:$J$39,"Giriş yok")&gt;0,"?",IF(COUNTIFS('Örnek - Kayıt'!$A$6:$A$39,DATE($B$3,$B$2,AO$6),'Örnek - Kayıt'!$B$6:$B$39,$A36,'Örnek - Kayıt'!$H$6:$H$39,"&gt;-24")&gt;0,"Ç","")))</f>
        <v/>
      </c>
      <c r="AP36" s="22" t="str">
        <f>IF(OR(OR($A36="",AND($B$4&lt;&gt;"",$C36&lt;&gt;$B$4)),AP$6=""),"",IF(COUNTIFS('Örnek - Kayıt'!$A$6:$A$39,DATE($B$3,$B$2,AP$6),'Örnek - Kayıt'!$B$6:$B$39,$A36,'Örnek - Kayıt'!$J$6:$J$39,"Çıkış yok")+COUNTIFS('Örnek - Kayıt'!$A$6:$A$39,DATE($B$3,$B$2,AP$6),'Örnek - Kayıt'!$B$6:$B$39,$A36,'Örnek - Kayıt'!$J$6:$J$39,"Giriş yok")&gt;0,"?",IF(COUNTIFS('Örnek - Kayıt'!$A$6:$A$39,DATE($B$3,$B$2,AP$6),'Örnek - Kayıt'!$B$6:$B$39,$A36,'Örnek - Kayıt'!$H$6:$H$39,"&gt;-24")&gt;0,"Ç","")))</f>
        <v/>
      </c>
    </row>
    <row r="37" spans="1:42" ht="18" customHeight="1" x14ac:dyDescent="0.2">
      <c r="A37" s="28"/>
      <c r="B37" s="12"/>
      <c r="C37" s="12"/>
      <c r="D37" s="29" t="str">
        <f t="shared" si="1"/>
        <v/>
      </c>
      <c r="E37" s="30" t="str">
        <f>IF(OR($A37="",AND($B$4&lt;&gt;"",$C37&lt;&gt;$B$4)),"",SUMIFS('Örnek - Kayıt'!$H$6:$H$39,'Örnek - Kayıt'!$A$6:$A$39,"&gt;="&amp;DATE($B$3,$B$2,1),'Örnek - Kayıt'!$A$6:$A$39,"&lt;"&amp;DATE($B$3,$B$2+1,1),'Örnek - Kayıt'!$B$6:$B$39,$A37))</f>
        <v/>
      </c>
      <c r="F37" s="31" t="str">
        <f t="shared" si="2"/>
        <v/>
      </c>
      <c r="G37" s="22" t="str">
        <f>IF(OR($A37="",AND($B$4&lt;&gt;"",$C37&lt;&gt;$B$4)),"",COUNTIFS('Örnek - Kayıt'!$A$6:$A$39,"&gt;="&amp;DATE($B$3,$B$2,1),'Örnek - Kayıt'!$A$6:$A$39,"&lt;"&amp;DATE($B$3,$B$2+1,1),'Örnek - Kayıt'!$B$6:$B$39,$A37,'Örnek - Kayıt'!$I$6:$I$39,"&gt;0"))</f>
        <v/>
      </c>
      <c r="H37" s="22" t="str">
        <f>IF(OR($A37="",AND($B$4&lt;&gt;"",$C37&lt;&gt;$B$4)),"",SUMIFS('Örnek - Kayıt'!$I$6:$I$39,'Örnek - Kayıt'!$A$6:$A$39,"&gt;="&amp;DATE($B$3,$B$2,1),'Örnek - Kayıt'!$A$6:$A$39,"&lt;"&amp;DATE($B$3,$B$2+1,1),'Örnek - Kayıt'!$B$6:$B$39,$A37))</f>
        <v/>
      </c>
      <c r="I37" s="22" t="str">
        <f t="shared" si="3"/>
        <v/>
      </c>
      <c r="J37" s="22" t="str">
        <f>IF(OR($A37="",AND($B$4&lt;&gt;"",$C37&lt;&gt;$B$4)),"",COUNTIFS('Örnek - Kayıt'!$A$6:$A$39,"&gt;="&amp;DATE($B$3,$B$2,1),'Örnek - Kayıt'!$A$6:$A$39,"&lt;"&amp;DATE($B$3,$B$2+1,1),'Örnek - Kayıt'!$B$6:$B$39,$A37,'Örnek - Kayıt'!$H$6:$H$39,"&gt;"&amp;$H$3))</f>
        <v/>
      </c>
      <c r="L37" s="22" t="str">
        <f>IF(OR(OR($A37="",AND($B$4&lt;&gt;"",$C37&lt;&gt;$B$4)),L$6=""),"",IF(COUNTIFS('Örnek - Kayıt'!$A$6:$A$39,DATE($B$3,$B$2,L$6),'Örnek - Kayıt'!$B$6:$B$39,$A37,'Örnek - Kayıt'!$J$6:$J$39,"Çıkış yok")+COUNTIFS('Örnek - Kayıt'!$A$6:$A$39,DATE($B$3,$B$2,L$6),'Örnek - Kayıt'!$B$6:$B$39,$A37,'Örnek - Kayıt'!$J$6:$J$39,"Giriş yok")&gt;0,"?",IF(COUNTIFS('Örnek - Kayıt'!$A$6:$A$39,DATE($B$3,$B$2,L$6),'Örnek - Kayıt'!$B$6:$B$39,$A37,'Örnek - Kayıt'!$H$6:$H$39,"&gt;-24")&gt;0,"Ç","")))</f>
        <v/>
      </c>
      <c r="M37" s="22" t="str">
        <f>IF(OR(OR($A37="",AND($B$4&lt;&gt;"",$C37&lt;&gt;$B$4)),M$6=""),"",IF(COUNTIFS('Örnek - Kayıt'!$A$6:$A$39,DATE($B$3,$B$2,M$6),'Örnek - Kayıt'!$B$6:$B$39,$A37,'Örnek - Kayıt'!$J$6:$J$39,"Çıkış yok")+COUNTIFS('Örnek - Kayıt'!$A$6:$A$39,DATE($B$3,$B$2,M$6),'Örnek - Kayıt'!$B$6:$B$39,$A37,'Örnek - Kayıt'!$J$6:$J$39,"Giriş yok")&gt;0,"?",IF(COUNTIFS('Örnek - Kayıt'!$A$6:$A$39,DATE($B$3,$B$2,M$6),'Örnek - Kayıt'!$B$6:$B$39,$A37,'Örnek - Kayıt'!$H$6:$H$39,"&gt;-24")&gt;0,"Ç","")))</f>
        <v/>
      </c>
      <c r="N37" s="22" t="str">
        <f>IF(OR(OR($A37="",AND($B$4&lt;&gt;"",$C37&lt;&gt;$B$4)),N$6=""),"",IF(COUNTIFS('Örnek - Kayıt'!$A$6:$A$39,DATE($B$3,$B$2,N$6),'Örnek - Kayıt'!$B$6:$B$39,$A37,'Örnek - Kayıt'!$J$6:$J$39,"Çıkış yok")+COUNTIFS('Örnek - Kayıt'!$A$6:$A$39,DATE($B$3,$B$2,N$6),'Örnek - Kayıt'!$B$6:$B$39,$A37,'Örnek - Kayıt'!$J$6:$J$39,"Giriş yok")&gt;0,"?",IF(COUNTIFS('Örnek - Kayıt'!$A$6:$A$39,DATE($B$3,$B$2,N$6),'Örnek - Kayıt'!$B$6:$B$39,$A37,'Örnek - Kayıt'!$H$6:$H$39,"&gt;-24")&gt;0,"Ç","")))</f>
        <v/>
      </c>
      <c r="O37" s="22" t="str">
        <f>IF(OR(OR($A37="",AND($B$4&lt;&gt;"",$C37&lt;&gt;$B$4)),O$6=""),"",IF(COUNTIFS('Örnek - Kayıt'!$A$6:$A$39,DATE($B$3,$B$2,O$6),'Örnek - Kayıt'!$B$6:$B$39,$A37,'Örnek - Kayıt'!$J$6:$J$39,"Çıkış yok")+COUNTIFS('Örnek - Kayıt'!$A$6:$A$39,DATE($B$3,$B$2,O$6),'Örnek - Kayıt'!$B$6:$B$39,$A37,'Örnek - Kayıt'!$J$6:$J$39,"Giriş yok")&gt;0,"?",IF(COUNTIFS('Örnek - Kayıt'!$A$6:$A$39,DATE($B$3,$B$2,O$6),'Örnek - Kayıt'!$B$6:$B$39,$A37,'Örnek - Kayıt'!$H$6:$H$39,"&gt;-24")&gt;0,"Ç","")))</f>
        <v/>
      </c>
      <c r="P37" s="22" t="str">
        <f>IF(OR(OR($A37="",AND($B$4&lt;&gt;"",$C37&lt;&gt;$B$4)),P$6=""),"",IF(COUNTIFS('Örnek - Kayıt'!$A$6:$A$39,DATE($B$3,$B$2,P$6),'Örnek - Kayıt'!$B$6:$B$39,$A37,'Örnek - Kayıt'!$J$6:$J$39,"Çıkış yok")+COUNTIFS('Örnek - Kayıt'!$A$6:$A$39,DATE($B$3,$B$2,P$6),'Örnek - Kayıt'!$B$6:$B$39,$A37,'Örnek - Kayıt'!$J$6:$J$39,"Giriş yok")&gt;0,"?",IF(COUNTIFS('Örnek - Kayıt'!$A$6:$A$39,DATE($B$3,$B$2,P$6),'Örnek - Kayıt'!$B$6:$B$39,$A37,'Örnek - Kayıt'!$H$6:$H$39,"&gt;-24")&gt;0,"Ç","")))</f>
        <v/>
      </c>
      <c r="Q37" s="22" t="str">
        <f>IF(OR(OR($A37="",AND($B$4&lt;&gt;"",$C37&lt;&gt;$B$4)),Q$6=""),"",IF(COUNTIFS('Örnek - Kayıt'!$A$6:$A$39,DATE($B$3,$B$2,Q$6),'Örnek - Kayıt'!$B$6:$B$39,$A37,'Örnek - Kayıt'!$J$6:$J$39,"Çıkış yok")+COUNTIFS('Örnek - Kayıt'!$A$6:$A$39,DATE($B$3,$B$2,Q$6),'Örnek - Kayıt'!$B$6:$B$39,$A37,'Örnek - Kayıt'!$J$6:$J$39,"Giriş yok")&gt;0,"?",IF(COUNTIFS('Örnek - Kayıt'!$A$6:$A$39,DATE($B$3,$B$2,Q$6),'Örnek - Kayıt'!$B$6:$B$39,$A37,'Örnek - Kayıt'!$H$6:$H$39,"&gt;-24")&gt;0,"Ç","")))</f>
        <v/>
      </c>
      <c r="R37" s="22" t="str">
        <f>IF(OR(OR($A37="",AND($B$4&lt;&gt;"",$C37&lt;&gt;$B$4)),R$6=""),"",IF(COUNTIFS('Örnek - Kayıt'!$A$6:$A$39,DATE($B$3,$B$2,R$6),'Örnek - Kayıt'!$B$6:$B$39,$A37,'Örnek - Kayıt'!$J$6:$J$39,"Çıkış yok")+COUNTIFS('Örnek - Kayıt'!$A$6:$A$39,DATE($B$3,$B$2,R$6),'Örnek - Kayıt'!$B$6:$B$39,$A37,'Örnek - Kayıt'!$J$6:$J$39,"Giriş yok")&gt;0,"?",IF(COUNTIFS('Örnek - Kayıt'!$A$6:$A$39,DATE($B$3,$B$2,R$6),'Örnek - Kayıt'!$B$6:$B$39,$A37,'Örnek - Kayıt'!$H$6:$H$39,"&gt;-24")&gt;0,"Ç","")))</f>
        <v/>
      </c>
      <c r="S37" s="22" t="str">
        <f>IF(OR(OR($A37="",AND($B$4&lt;&gt;"",$C37&lt;&gt;$B$4)),S$6=""),"",IF(COUNTIFS('Örnek - Kayıt'!$A$6:$A$39,DATE($B$3,$B$2,S$6),'Örnek - Kayıt'!$B$6:$B$39,$A37,'Örnek - Kayıt'!$J$6:$J$39,"Çıkış yok")+COUNTIFS('Örnek - Kayıt'!$A$6:$A$39,DATE($B$3,$B$2,S$6),'Örnek - Kayıt'!$B$6:$B$39,$A37,'Örnek - Kayıt'!$J$6:$J$39,"Giriş yok")&gt;0,"?",IF(COUNTIFS('Örnek - Kayıt'!$A$6:$A$39,DATE($B$3,$B$2,S$6),'Örnek - Kayıt'!$B$6:$B$39,$A37,'Örnek - Kayıt'!$H$6:$H$39,"&gt;-24")&gt;0,"Ç","")))</f>
        <v/>
      </c>
      <c r="T37" s="22" t="str">
        <f>IF(OR(OR($A37="",AND($B$4&lt;&gt;"",$C37&lt;&gt;$B$4)),T$6=""),"",IF(COUNTIFS('Örnek - Kayıt'!$A$6:$A$39,DATE($B$3,$B$2,T$6),'Örnek - Kayıt'!$B$6:$B$39,$A37,'Örnek - Kayıt'!$J$6:$J$39,"Çıkış yok")+COUNTIFS('Örnek - Kayıt'!$A$6:$A$39,DATE($B$3,$B$2,T$6),'Örnek - Kayıt'!$B$6:$B$39,$A37,'Örnek - Kayıt'!$J$6:$J$39,"Giriş yok")&gt;0,"?",IF(COUNTIFS('Örnek - Kayıt'!$A$6:$A$39,DATE($B$3,$B$2,T$6),'Örnek - Kayıt'!$B$6:$B$39,$A37,'Örnek - Kayıt'!$H$6:$H$39,"&gt;-24")&gt;0,"Ç","")))</f>
        <v/>
      </c>
      <c r="U37" s="22" t="str">
        <f>IF(OR(OR($A37="",AND($B$4&lt;&gt;"",$C37&lt;&gt;$B$4)),U$6=""),"",IF(COUNTIFS('Örnek - Kayıt'!$A$6:$A$39,DATE($B$3,$B$2,U$6),'Örnek - Kayıt'!$B$6:$B$39,$A37,'Örnek - Kayıt'!$J$6:$J$39,"Çıkış yok")+COUNTIFS('Örnek - Kayıt'!$A$6:$A$39,DATE($B$3,$B$2,U$6),'Örnek - Kayıt'!$B$6:$B$39,$A37,'Örnek - Kayıt'!$J$6:$J$39,"Giriş yok")&gt;0,"?",IF(COUNTIFS('Örnek - Kayıt'!$A$6:$A$39,DATE($B$3,$B$2,U$6),'Örnek - Kayıt'!$B$6:$B$39,$A37,'Örnek - Kayıt'!$H$6:$H$39,"&gt;-24")&gt;0,"Ç","")))</f>
        <v/>
      </c>
      <c r="V37" s="22" t="str">
        <f>IF(OR(OR($A37="",AND($B$4&lt;&gt;"",$C37&lt;&gt;$B$4)),V$6=""),"",IF(COUNTIFS('Örnek - Kayıt'!$A$6:$A$39,DATE($B$3,$B$2,V$6),'Örnek - Kayıt'!$B$6:$B$39,$A37,'Örnek - Kayıt'!$J$6:$J$39,"Çıkış yok")+COUNTIFS('Örnek - Kayıt'!$A$6:$A$39,DATE($B$3,$B$2,V$6),'Örnek - Kayıt'!$B$6:$B$39,$A37,'Örnek - Kayıt'!$J$6:$J$39,"Giriş yok")&gt;0,"?",IF(COUNTIFS('Örnek - Kayıt'!$A$6:$A$39,DATE($B$3,$B$2,V$6),'Örnek - Kayıt'!$B$6:$B$39,$A37,'Örnek - Kayıt'!$H$6:$H$39,"&gt;-24")&gt;0,"Ç","")))</f>
        <v/>
      </c>
      <c r="W37" s="22" t="str">
        <f>IF(OR(OR($A37="",AND($B$4&lt;&gt;"",$C37&lt;&gt;$B$4)),W$6=""),"",IF(COUNTIFS('Örnek - Kayıt'!$A$6:$A$39,DATE($B$3,$B$2,W$6),'Örnek - Kayıt'!$B$6:$B$39,$A37,'Örnek - Kayıt'!$J$6:$J$39,"Çıkış yok")+COUNTIFS('Örnek - Kayıt'!$A$6:$A$39,DATE($B$3,$B$2,W$6),'Örnek - Kayıt'!$B$6:$B$39,$A37,'Örnek - Kayıt'!$J$6:$J$39,"Giriş yok")&gt;0,"?",IF(COUNTIFS('Örnek - Kayıt'!$A$6:$A$39,DATE($B$3,$B$2,W$6),'Örnek - Kayıt'!$B$6:$B$39,$A37,'Örnek - Kayıt'!$H$6:$H$39,"&gt;-24")&gt;0,"Ç","")))</f>
        <v/>
      </c>
      <c r="X37" s="22" t="str">
        <f>IF(OR(OR($A37="",AND($B$4&lt;&gt;"",$C37&lt;&gt;$B$4)),X$6=""),"",IF(COUNTIFS('Örnek - Kayıt'!$A$6:$A$39,DATE($B$3,$B$2,X$6),'Örnek - Kayıt'!$B$6:$B$39,$A37,'Örnek - Kayıt'!$J$6:$J$39,"Çıkış yok")+COUNTIFS('Örnek - Kayıt'!$A$6:$A$39,DATE($B$3,$B$2,X$6),'Örnek - Kayıt'!$B$6:$B$39,$A37,'Örnek - Kayıt'!$J$6:$J$39,"Giriş yok")&gt;0,"?",IF(COUNTIFS('Örnek - Kayıt'!$A$6:$A$39,DATE($B$3,$B$2,X$6),'Örnek - Kayıt'!$B$6:$B$39,$A37,'Örnek - Kayıt'!$H$6:$H$39,"&gt;-24")&gt;0,"Ç","")))</f>
        <v/>
      </c>
      <c r="Y37" s="22" t="str">
        <f>IF(OR(OR($A37="",AND($B$4&lt;&gt;"",$C37&lt;&gt;$B$4)),Y$6=""),"",IF(COUNTIFS('Örnek - Kayıt'!$A$6:$A$39,DATE($B$3,$B$2,Y$6),'Örnek - Kayıt'!$B$6:$B$39,$A37,'Örnek - Kayıt'!$J$6:$J$39,"Çıkış yok")+COUNTIFS('Örnek - Kayıt'!$A$6:$A$39,DATE($B$3,$B$2,Y$6),'Örnek - Kayıt'!$B$6:$B$39,$A37,'Örnek - Kayıt'!$J$6:$J$39,"Giriş yok")&gt;0,"?",IF(COUNTIFS('Örnek - Kayıt'!$A$6:$A$39,DATE($B$3,$B$2,Y$6),'Örnek - Kayıt'!$B$6:$B$39,$A37,'Örnek - Kayıt'!$H$6:$H$39,"&gt;-24")&gt;0,"Ç","")))</f>
        <v/>
      </c>
      <c r="Z37" s="22" t="str">
        <f>IF(OR(OR($A37="",AND($B$4&lt;&gt;"",$C37&lt;&gt;$B$4)),Z$6=""),"",IF(COUNTIFS('Örnek - Kayıt'!$A$6:$A$39,DATE($B$3,$B$2,Z$6),'Örnek - Kayıt'!$B$6:$B$39,$A37,'Örnek - Kayıt'!$J$6:$J$39,"Çıkış yok")+COUNTIFS('Örnek - Kayıt'!$A$6:$A$39,DATE($B$3,$B$2,Z$6),'Örnek - Kayıt'!$B$6:$B$39,$A37,'Örnek - Kayıt'!$J$6:$J$39,"Giriş yok")&gt;0,"?",IF(COUNTIFS('Örnek - Kayıt'!$A$6:$A$39,DATE($B$3,$B$2,Z$6),'Örnek - Kayıt'!$B$6:$B$39,$A37,'Örnek - Kayıt'!$H$6:$H$39,"&gt;-24")&gt;0,"Ç","")))</f>
        <v/>
      </c>
      <c r="AA37" s="22" t="str">
        <f>IF(OR(OR($A37="",AND($B$4&lt;&gt;"",$C37&lt;&gt;$B$4)),AA$6=""),"",IF(COUNTIFS('Örnek - Kayıt'!$A$6:$A$39,DATE($B$3,$B$2,AA$6),'Örnek - Kayıt'!$B$6:$B$39,$A37,'Örnek - Kayıt'!$J$6:$J$39,"Çıkış yok")+COUNTIFS('Örnek - Kayıt'!$A$6:$A$39,DATE($B$3,$B$2,AA$6),'Örnek - Kayıt'!$B$6:$B$39,$A37,'Örnek - Kayıt'!$J$6:$J$39,"Giriş yok")&gt;0,"?",IF(COUNTIFS('Örnek - Kayıt'!$A$6:$A$39,DATE($B$3,$B$2,AA$6),'Örnek - Kayıt'!$B$6:$B$39,$A37,'Örnek - Kayıt'!$H$6:$H$39,"&gt;-24")&gt;0,"Ç","")))</f>
        <v/>
      </c>
      <c r="AB37" s="22" t="str">
        <f>IF(OR(OR($A37="",AND($B$4&lt;&gt;"",$C37&lt;&gt;$B$4)),AB$6=""),"",IF(COUNTIFS('Örnek - Kayıt'!$A$6:$A$39,DATE($B$3,$B$2,AB$6),'Örnek - Kayıt'!$B$6:$B$39,$A37,'Örnek - Kayıt'!$J$6:$J$39,"Çıkış yok")+COUNTIFS('Örnek - Kayıt'!$A$6:$A$39,DATE($B$3,$B$2,AB$6),'Örnek - Kayıt'!$B$6:$B$39,$A37,'Örnek - Kayıt'!$J$6:$J$39,"Giriş yok")&gt;0,"?",IF(COUNTIFS('Örnek - Kayıt'!$A$6:$A$39,DATE($B$3,$B$2,AB$6),'Örnek - Kayıt'!$B$6:$B$39,$A37,'Örnek - Kayıt'!$H$6:$H$39,"&gt;-24")&gt;0,"Ç","")))</f>
        <v/>
      </c>
      <c r="AC37" s="22" t="str">
        <f>IF(OR(OR($A37="",AND($B$4&lt;&gt;"",$C37&lt;&gt;$B$4)),AC$6=""),"",IF(COUNTIFS('Örnek - Kayıt'!$A$6:$A$39,DATE($B$3,$B$2,AC$6),'Örnek - Kayıt'!$B$6:$B$39,$A37,'Örnek - Kayıt'!$J$6:$J$39,"Çıkış yok")+COUNTIFS('Örnek - Kayıt'!$A$6:$A$39,DATE($B$3,$B$2,AC$6),'Örnek - Kayıt'!$B$6:$B$39,$A37,'Örnek - Kayıt'!$J$6:$J$39,"Giriş yok")&gt;0,"?",IF(COUNTIFS('Örnek - Kayıt'!$A$6:$A$39,DATE($B$3,$B$2,AC$6),'Örnek - Kayıt'!$B$6:$B$39,$A37,'Örnek - Kayıt'!$H$6:$H$39,"&gt;-24")&gt;0,"Ç","")))</f>
        <v/>
      </c>
      <c r="AD37" s="22" t="str">
        <f>IF(OR(OR($A37="",AND($B$4&lt;&gt;"",$C37&lt;&gt;$B$4)),AD$6=""),"",IF(COUNTIFS('Örnek - Kayıt'!$A$6:$A$39,DATE($B$3,$B$2,AD$6),'Örnek - Kayıt'!$B$6:$B$39,$A37,'Örnek - Kayıt'!$J$6:$J$39,"Çıkış yok")+COUNTIFS('Örnek - Kayıt'!$A$6:$A$39,DATE($B$3,$B$2,AD$6),'Örnek - Kayıt'!$B$6:$B$39,$A37,'Örnek - Kayıt'!$J$6:$J$39,"Giriş yok")&gt;0,"?",IF(COUNTIFS('Örnek - Kayıt'!$A$6:$A$39,DATE($B$3,$B$2,AD$6),'Örnek - Kayıt'!$B$6:$B$39,$A37,'Örnek - Kayıt'!$H$6:$H$39,"&gt;-24")&gt;0,"Ç","")))</f>
        <v/>
      </c>
      <c r="AE37" s="22" t="str">
        <f>IF(OR(OR($A37="",AND($B$4&lt;&gt;"",$C37&lt;&gt;$B$4)),AE$6=""),"",IF(COUNTIFS('Örnek - Kayıt'!$A$6:$A$39,DATE($B$3,$B$2,AE$6),'Örnek - Kayıt'!$B$6:$B$39,$A37,'Örnek - Kayıt'!$J$6:$J$39,"Çıkış yok")+COUNTIFS('Örnek - Kayıt'!$A$6:$A$39,DATE($B$3,$B$2,AE$6),'Örnek - Kayıt'!$B$6:$B$39,$A37,'Örnek - Kayıt'!$J$6:$J$39,"Giriş yok")&gt;0,"?",IF(COUNTIFS('Örnek - Kayıt'!$A$6:$A$39,DATE($B$3,$B$2,AE$6),'Örnek - Kayıt'!$B$6:$B$39,$A37,'Örnek - Kayıt'!$H$6:$H$39,"&gt;-24")&gt;0,"Ç","")))</f>
        <v/>
      </c>
      <c r="AF37" s="22" t="str">
        <f>IF(OR(OR($A37="",AND($B$4&lt;&gt;"",$C37&lt;&gt;$B$4)),AF$6=""),"",IF(COUNTIFS('Örnek - Kayıt'!$A$6:$A$39,DATE($B$3,$B$2,AF$6),'Örnek - Kayıt'!$B$6:$B$39,$A37,'Örnek - Kayıt'!$J$6:$J$39,"Çıkış yok")+COUNTIFS('Örnek - Kayıt'!$A$6:$A$39,DATE($B$3,$B$2,AF$6),'Örnek - Kayıt'!$B$6:$B$39,$A37,'Örnek - Kayıt'!$J$6:$J$39,"Giriş yok")&gt;0,"?",IF(COUNTIFS('Örnek - Kayıt'!$A$6:$A$39,DATE($B$3,$B$2,AF$6),'Örnek - Kayıt'!$B$6:$B$39,$A37,'Örnek - Kayıt'!$H$6:$H$39,"&gt;-24")&gt;0,"Ç","")))</f>
        <v/>
      </c>
      <c r="AG37" s="22" t="str">
        <f>IF(OR(OR($A37="",AND($B$4&lt;&gt;"",$C37&lt;&gt;$B$4)),AG$6=""),"",IF(COUNTIFS('Örnek - Kayıt'!$A$6:$A$39,DATE($B$3,$B$2,AG$6),'Örnek - Kayıt'!$B$6:$B$39,$A37,'Örnek - Kayıt'!$J$6:$J$39,"Çıkış yok")+COUNTIFS('Örnek - Kayıt'!$A$6:$A$39,DATE($B$3,$B$2,AG$6),'Örnek - Kayıt'!$B$6:$B$39,$A37,'Örnek - Kayıt'!$J$6:$J$39,"Giriş yok")&gt;0,"?",IF(COUNTIFS('Örnek - Kayıt'!$A$6:$A$39,DATE($B$3,$B$2,AG$6),'Örnek - Kayıt'!$B$6:$B$39,$A37,'Örnek - Kayıt'!$H$6:$H$39,"&gt;-24")&gt;0,"Ç","")))</f>
        <v/>
      </c>
      <c r="AH37" s="22" t="str">
        <f>IF(OR(OR($A37="",AND($B$4&lt;&gt;"",$C37&lt;&gt;$B$4)),AH$6=""),"",IF(COUNTIFS('Örnek - Kayıt'!$A$6:$A$39,DATE($B$3,$B$2,AH$6),'Örnek - Kayıt'!$B$6:$B$39,$A37,'Örnek - Kayıt'!$J$6:$J$39,"Çıkış yok")+COUNTIFS('Örnek - Kayıt'!$A$6:$A$39,DATE($B$3,$B$2,AH$6),'Örnek - Kayıt'!$B$6:$B$39,$A37,'Örnek - Kayıt'!$J$6:$J$39,"Giriş yok")&gt;0,"?",IF(COUNTIFS('Örnek - Kayıt'!$A$6:$A$39,DATE($B$3,$B$2,AH$6),'Örnek - Kayıt'!$B$6:$B$39,$A37,'Örnek - Kayıt'!$H$6:$H$39,"&gt;-24")&gt;0,"Ç","")))</f>
        <v/>
      </c>
      <c r="AI37" s="22" t="str">
        <f>IF(OR(OR($A37="",AND($B$4&lt;&gt;"",$C37&lt;&gt;$B$4)),AI$6=""),"",IF(COUNTIFS('Örnek - Kayıt'!$A$6:$A$39,DATE($B$3,$B$2,AI$6),'Örnek - Kayıt'!$B$6:$B$39,$A37,'Örnek - Kayıt'!$J$6:$J$39,"Çıkış yok")+COUNTIFS('Örnek - Kayıt'!$A$6:$A$39,DATE($B$3,$B$2,AI$6),'Örnek - Kayıt'!$B$6:$B$39,$A37,'Örnek - Kayıt'!$J$6:$J$39,"Giriş yok")&gt;0,"?",IF(COUNTIFS('Örnek - Kayıt'!$A$6:$A$39,DATE($B$3,$B$2,AI$6),'Örnek - Kayıt'!$B$6:$B$39,$A37,'Örnek - Kayıt'!$H$6:$H$39,"&gt;-24")&gt;0,"Ç","")))</f>
        <v/>
      </c>
      <c r="AJ37" s="22" t="str">
        <f>IF(OR(OR($A37="",AND($B$4&lt;&gt;"",$C37&lt;&gt;$B$4)),AJ$6=""),"",IF(COUNTIFS('Örnek - Kayıt'!$A$6:$A$39,DATE($B$3,$B$2,AJ$6),'Örnek - Kayıt'!$B$6:$B$39,$A37,'Örnek - Kayıt'!$J$6:$J$39,"Çıkış yok")+COUNTIFS('Örnek - Kayıt'!$A$6:$A$39,DATE($B$3,$B$2,AJ$6),'Örnek - Kayıt'!$B$6:$B$39,$A37,'Örnek - Kayıt'!$J$6:$J$39,"Giriş yok")&gt;0,"?",IF(COUNTIFS('Örnek - Kayıt'!$A$6:$A$39,DATE($B$3,$B$2,AJ$6),'Örnek - Kayıt'!$B$6:$B$39,$A37,'Örnek - Kayıt'!$H$6:$H$39,"&gt;-24")&gt;0,"Ç","")))</f>
        <v/>
      </c>
      <c r="AK37" s="22" t="str">
        <f>IF(OR(OR($A37="",AND($B$4&lt;&gt;"",$C37&lt;&gt;$B$4)),AK$6=""),"",IF(COUNTIFS('Örnek - Kayıt'!$A$6:$A$39,DATE($B$3,$B$2,AK$6),'Örnek - Kayıt'!$B$6:$B$39,$A37,'Örnek - Kayıt'!$J$6:$J$39,"Çıkış yok")+COUNTIFS('Örnek - Kayıt'!$A$6:$A$39,DATE($B$3,$B$2,AK$6),'Örnek - Kayıt'!$B$6:$B$39,$A37,'Örnek - Kayıt'!$J$6:$J$39,"Giriş yok")&gt;0,"?",IF(COUNTIFS('Örnek - Kayıt'!$A$6:$A$39,DATE($B$3,$B$2,AK$6),'Örnek - Kayıt'!$B$6:$B$39,$A37,'Örnek - Kayıt'!$H$6:$H$39,"&gt;-24")&gt;0,"Ç","")))</f>
        <v/>
      </c>
      <c r="AL37" s="22" t="str">
        <f>IF(OR(OR($A37="",AND($B$4&lt;&gt;"",$C37&lt;&gt;$B$4)),AL$6=""),"",IF(COUNTIFS('Örnek - Kayıt'!$A$6:$A$39,DATE($B$3,$B$2,AL$6),'Örnek - Kayıt'!$B$6:$B$39,$A37,'Örnek - Kayıt'!$J$6:$J$39,"Çıkış yok")+COUNTIFS('Örnek - Kayıt'!$A$6:$A$39,DATE($B$3,$B$2,AL$6),'Örnek - Kayıt'!$B$6:$B$39,$A37,'Örnek - Kayıt'!$J$6:$J$39,"Giriş yok")&gt;0,"?",IF(COUNTIFS('Örnek - Kayıt'!$A$6:$A$39,DATE($B$3,$B$2,AL$6),'Örnek - Kayıt'!$B$6:$B$39,$A37,'Örnek - Kayıt'!$H$6:$H$39,"&gt;-24")&gt;0,"Ç","")))</f>
        <v/>
      </c>
      <c r="AM37" s="22" t="str">
        <f>IF(OR(OR($A37="",AND($B$4&lt;&gt;"",$C37&lt;&gt;$B$4)),AM$6=""),"",IF(COUNTIFS('Örnek - Kayıt'!$A$6:$A$39,DATE($B$3,$B$2,AM$6),'Örnek - Kayıt'!$B$6:$B$39,$A37,'Örnek - Kayıt'!$J$6:$J$39,"Çıkış yok")+COUNTIFS('Örnek - Kayıt'!$A$6:$A$39,DATE($B$3,$B$2,AM$6),'Örnek - Kayıt'!$B$6:$B$39,$A37,'Örnek - Kayıt'!$J$6:$J$39,"Giriş yok")&gt;0,"?",IF(COUNTIFS('Örnek - Kayıt'!$A$6:$A$39,DATE($B$3,$B$2,AM$6),'Örnek - Kayıt'!$B$6:$B$39,$A37,'Örnek - Kayıt'!$H$6:$H$39,"&gt;-24")&gt;0,"Ç","")))</f>
        <v/>
      </c>
      <c r="AN37" s="22" t="str">
        <f>IF(OR(OR($A37="",AND($B$4&lt;&gt;"",$C37&lt;&gt;$B$4)),AN$6=""),"",IF(COUNTIFS('Örnek - Kayıt'!$A$6:$A$39,DATE($B$3,$B$2,AN$6),'Örnek - Kayıt'!$B$6:$B$39,$A37,'Örnek - Kayıt'!$J$6:$J$39,"Çıkış yok")+COUNTIFS('Örnek - Kayıt'!$A$6:$A$39,DATE($B$3,$B$2,AN$6),'Örnek - Kayıt'!$B$6:$B$39,$A37,'Örnek - Kayıt'!$J$6:$J$39,"Giriş yok")&gt;0,"?",IF(COUNTIFS('Örnek - Kayıt'!$A$6:$A$39,DATE($B$3,$B$2,AN$6),'Örnek - Kayıt'!$B$6:$B$39,$A37,'Örnek - Kayıt'!$H$6:$H$39,"&gt;-24")&gt;0,"Ç","")))</f>
        <v/>
      </c>
      <c r="AO37" s="22" t="str">
        <f>IF(OR(OR($A37="",AND($B$4&lt;&gt;"",$C37&lt;&gt;$B$4)),AO$6=""),"",IF(COUNTIFS('Örnek - Kayıt'!$A$6:$A$39,DATE($B$3,$B$2,AO$6),'Örnek - Kayıt'!$B$6:$B$39,$A37,'Örnek - Kayıt'!$J$6:$J$39,"Çıkış yok")+COUNTIFS('Örnek - Kayıt'!$A$6:$A$39,DATE($B$3,$B$2,AO$6),'Örnek - Kayıt'!$B$6:$B$39,$A37,'Örnek - Kayıt'!$J$6:$J$39,"Giriş yok")&gt;0,"?",IF(COUNTIFS('Örnek - Kayıt'!$A$6:$A$39,DATE($B$3,$B$2,AO$6),'Örnek - Kayıt'!$B$6:$B$39,$A37,'Örnek - Kayıt'!$H$6:$H$39,"&gt;-24")&gt;0,"Ç","")))</f>
        <v/>
      </c>
      <c r="AP37" s="22" t="str">
        <f>IF(OR(OR($A37="",AND($B$4&lt;&gt;"",$C37&lt;&gt;$B$4)),AP$6=""),"",IF(COUNTIFS('Örnek - Kayıt'!$A$6:$A$39,DATE($B$3,$B$2,AP$6),'Örnek - Kayıt'!$B$6:$B$39,$A37,'Örnek - Kayıt'!$J$6:$J$39,"Çıkış yok")+COUNTIFS('Örnek - Kayıt'!$A$6:$A$39,DATE($B$3,$B$2,AP$6),'Örnek - Kayıt'!$B$6:$B$39,$A37,'Örnek - Kayıt'!$J$6:$J$39,"Giriş yok")&gt;0,"?",IF(COUNTIFS('Örnek - Kayıt'!$A$6:$A$39,DATE($B$3,$B$2,AP$6),'Örnek - Kayıt'!$B$6:$B$39,$A37,'Örnek - Kayıt'!$H$6:$H$39,"&gt;-24")&gt;0,"Ç","")))</f>
        <v/>
      </c>
    </row>
    <row r="39" spans="1:42" ht="26" customHeight="1" x14ac:dyDescent="0.2">
      <c r="A39" s="33" t="s">
        <v>105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</row>
    <row r="40" spans="1:42" ht="26" customHeight="1" x14ac:dyDescent="0.2">
      <c r="A40" s="33" t="s">
        <v>106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</row>
    <row r="41" spans="1:42" ht="26" customHeight="1" x14ac:dyDescent="0.2">
      <c r="A41" s="33" t="s">
        <v>107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</row>
    <row r="43" spans="1:42" x14ac:dyDescent="0.2">
      <c r="A43" s="35" t="s">
        <v>35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</row>
  </sheetData>
  <mergeCells count="22">
    <mergeCell ref="D1:AP1"/>
    <mergeCell ref="L5:AP5"/>
    <mergeCell ref="C6:C7"/>
    <mergeCell ref="D6:D7"/>
    <mergeCell ref="F6:F7"/>
    <mergeCell ref="I2:AP2"/>
    <mergeCell ref="D2:G2"/>
    <mergeCell ref="A43:AP43"/>
    <mergeCell ref="B4:C4"/>
    <mergeCell ref="A40:AP40"/>
    <mergeCell ref="I6:I7"/>
    <mergeCell ref="A39:AP39"/>
    <mergeCell ref="A41:AP41"/>
    <mergeCell ref="G6:G7"/>
    <mergeCell ref="E6:E7"/>
    <mergeCell ref="B6:B7"/>
    <mergeCell ref="D4:AP4"/>
    <mergeCell ref="I3:AP3"/>
    <mergeCell ref="D3:G3"/>
    <mergeCell ref="H6:H7"/>
    <mergeCell ref="J6:J7"/>
    <mergeCell ref="A6:A7"/>
  </mergeCells>
  <conditionalFormatting sqref="G8:G37">
    <cfRule type="expression" dxfId="17" priority="4">
      <formula>AND(ISNUMBER(G8),G8&gt;0)</formula>
    </cfRule>
  </conditionalFormatting>
  <conditionalFormatting sqref="I8:I37">
    <cfRule type="expression" dxfId="16" priority="5">
      <formula>AND(ISNUMBER(I8),I8&gt;0)</formula>
    </cfRule>
  </conditionalFormatting>
  <conditionalFormatting sqref="J8:J37">
    <cfRule type="expression" dxfId="15" priority="6">
      <formula>AND(ISNUMBER(J8),J8&gt;0)</formula>
    </cfRule>
  </conditionalFormatting>
  <conditionalFormatting sqref="L6:AP7">
    <cfRule type="expression" dxfId="14" priority="3">
      <formula>AND(L$6&lt;&gt;"",WEEKDAY(DATE($B$3,$B$2,L$6),2)&gt;5)</formula>
    </cfRule>
  </conditionalFormatting>
  <conditionalFormatting sqref="L8:AP37">
    <cfRule type="expression" dxfId="13" priority="1">
      <formula>L8="?"</formula>
    </cfRule>
    <cfRule type="expression" dxfId="12" priority="2">
      <formula>L8="Ç"</formula>
    </cfRule>
  </conditionalFormatting>
  <dataValidations count="4">
    <dataValidation type="list" sqref="B2" xr:uid="{00000000-0002-0000-0500-000000000000}">
      <formula1>"1,2,3,4,5,6,7,8,9,10,11,12"</formula1>
    </dataValidation>
    <dataValidation type="whole" sqref="B3" xr:uid="{00000000-0002-0000-0500-000001000000}">
      <formula1>2020</formula1>
      <formula2>2100</formula2>
    </dataValidation>
    <dataValidation type="whole" sqref="H2" xr:uid="{00000000-0002-0000-0500-000002000000}">
      <formula1>0</formula1>
      <formula2>120</formula2>
    </dataValidation>
    <dataValidation type="decimal" sqref="H3" xr:uid="{00000000-0002-0000-0500-000003000000}">
      <formula1>1</formula1>
      <formula2>24</formula2>
    </dataValidation>
  </dataValidations>
  <hyperlinks>
    <hyperlink ref="A43" r:id="rId1" xr:uid="{00000000-0004-0000-05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07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2" width="22" customWidth="1"/>
    <col min="3" max="3" width="13" customWidth="1"/>
    <col min="4" max="4" width="11" customWidth="1"/>
    <col min="5" max="6" width="9" customWidth="1"/>
    <col min="7" max="7" width="8" customWidth="1"/>
    <col min="8" max="8" width="10" customWidth="1"/>
    <col min="9" max="9" width="8" customWidth="1"/>
    <col min="10" max="10" width="11" customWidth="1"/>
    <col min="11" max="11" width="34" customWidth="1"/>
  </cols>
  <sheetData>
    <row r="1" spans="1:11" ht="34" customHeight="1" x14ac:dyDescent="0.2">
      <c r="C1" s="36" t="s">
        <v>108</v>
      </c>
      <c r="D1" s="34"/>
      <c r="E1" s="34"/>
      <c r="F1" s="34"/>
      <c r="G1" s="34"/>
      <c r="H1" s="34"/>
      <c r="I1" s="34"/>
      <c r="J1" s="34"/>
      <c r="K1" s="34"/>
    </row>
    <row r="2" spans="1:11" ht="26" customHeight="1" x14ac:dyDescent="0.2">
      <c r="A2" s="33" t="s">
        <v>109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6" x14ac:dyDescent="0.2">
      <c r="A3" s="40" t="s">
        <v>64</v>
      </c>
      <c r="B3" s="34"/>
      <c r="C3" s="23">
        <f>N(Özet!$H$2)</f>
        <v>5</v>
      </c>
      <c r="D3" s="40" t="s">
        <v>65</v>
      </c>
      <c r="E3" s="34"/>
      <c r="F3" s="34"/>
      <c r="G3" s="23">
        <f>N(Özet!$H$3)</f>
        <v>11</v>
      </c>
      <c r="H3" s="33" t="s">
        <v>110</v>
      </c>
      <c r="I3" s="34"/>
      <c r="J3" s="34"/>
      <c r="K3" s="34"/>
    </row>
    <row r="4" spans="1:11" ht="26" customHeight="1" x14ac:dyDescent="0.2">
      <c r="A4" s="33" t="s">
        <v>67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30" customHeight="1" x14ac:dyDescent="0.2">
      <c r="A5" s="10" t="s">
        <v>54</v>
      </c>
      <c r="B5" s="10" t="s">
        <v>29</v>
      </c>
      <c r="C5" s="10" t="s">
        <v>31</v>
      </c>
      <c r="D5" s="10" t="s">
        <v>32</v>
      </c>
      <c r="E5" s="10" t="s">
        <v>56</v>
      </c>
      <c r="F5" s="10" t="s">
        <v>57</v>
      </c>
      <c r="G5" s="10" t="s">
        <v>68</v>
      </c>
      <c r="H5" s="10" t="s">
        <v>69</v>
      </c>
      <c r="I5" s="10" t="s">
        <v>70</v>
      </c>
      <c r="J5" s="10" t="s">
        <v>71</v>
      </c>
      <c r="K5" s="10" t="s">
        <v>58</v>
      </c>
    </row>
    <row r="6" spans="1:11" x14ac:dyDescent="0.2">
      <c r="A6" s="20"/>
      <c r="B6" s="21"/>
      <c r="C6" s="24" t="str">
        <f>IF($B6="","",IFERROR(IF(INDEX(Çalışanlar!$D$5:$D$34,MATCH($B6,Çalışanlar!$B$5:$B$34,0))="","",INDEX(Çalışanlar!$D$5:$D$34,MATCH($B6,Çalışanlar!$B$5:$B$34,0))),""))</f>
        <v/>
      </c>
      <c r="D6" s="32" t="str">
        <f>IF($B6="","",IFERROR(IF(INDEX(Çalışanlar!$E$5:$E$34,MATCH($B6,Çalışanlar!$B$5:$B$34,0))="","",INDEX(Çalışanlar!$E$5:$E$34,MATCH($B6,Çalışanlar!$B$5:$B$34,0))),""))</f>
        <v/>
      </c>
      <c r="E6" s="25"/>
      <c r="F6" s="25"/>
      <c r="G6" s="22"/>
      <c r="H6" s="26" t="str">
        <f t="shared" ref="H6:H69" si="0">IF(OR($E6="",$F6=""),"",ROUND(MOD($F6-$E6,1)*24-N($G6)/60,2))</f>
        <v/>
      </c>
      <c r="I6" s="27" t="str">
        <f t="shared" ref="I6:I69" si="1">IF(OR($D6="",$E6=""),"",IF(ROUND(($E6-$D6)*1440,0)&gt;$C$3,ROUND(($E6-$D6)*1440,0),""))</f>
        <v/>
      </c>
      <c r="J6" s="27" t="str">
        <f t="shared" ref="J6:J69" si="2">IF(AND($E6="",$F6=""),"",IF($F6="","Çıkış yok",IF($E6="","Giriş yok",IF($F6&lt;$E6,"Gece",""))))</f>
        <v/>
      </c>
      <c r="K6" s="21"/>
    </row>
    <row r="7" spans="1:11" x14ac:dyDescent="0.2">
      <c r="A7" s="20"/>
      <c r="B7" s="21"/>
      <c r="C7" s="24" t="str">
        <f>IF($B7="","",IFERROR(IF(INDEX(Çalışanlar!$D$5:$D$34,MATCH($B7,Çalışanlar!$B$5:$B$34,0))="","",INDEX(Çalışanlar!$D$5:$D$34,MATCH($B7,Çalışanlar!$B$5:$B$34,0))),""))</f>
        <v/>
      </c>
      <c r="D7" s="32" t="str">
        <f>IF($B7="","",IFERROR(IF(INDEX(Çalışanlar!$E$5:$E$34,MATCH($B7,Çalışanlar!$B$5:$B$34,0))="","",INDEX(Çalışanlar!$E$5:$E$34,MATCH($B7,Çalışanlar!$B$5:$B$34,0))),""))</f>
        <v/>
      </c>
      <c r="E7" s="25"/>
      <c r="F7" s="25"/>
      <c r="G7" s="22"/>
      <c r="H7" s="26" t="str">
        <f t="shared" si="0"/>
        <v/>
      </c>
      <c r="I7" s="27" t="str">
        <f t="shared" si="1"/>
        <v/>
      </c>
      <c r="J7" s="27" t="str">
        <f t="shared" si="2"/>
        <v/>
      </c>
      <c r="K7" s="21"/>
    </row>
    <row r="8" spans="1:11" x14ac:dyDescent="0.2">
      <c r="A8" s="20"/>
      <c r="B8" s="21"/>
      <c r="C8" s="24" t="str">
        <f>IF($B8="","",IFERROR(IF(INDEX(Çalışanlar!$D$5:$D$34,MATCH($B8,Çalışanlar!$B$5:$B$34,0))="","",INDEX(Çalışanlar!$D$5:$D$34,MATCH($B8,Çalışanlar!$B$5:$B$34,0))),""))</f>
        <v/>
      </c>
      <c r="D8" s="32" t="str">
        <f>IF($B8="","",IFERROR(IF(INDEX(Çalışanlar!$E$5:$E$34,MATCH($B8,Çalışanlar!$B$5:$B$34,0))="","",INDEX(Çalışanlar!$E$5:$E$34,MATCH($B8,Çalışanlar!$B$5:$B$34,0))),""))</f>
        <v/>
      </c>
      <c r="E8" s="25"/>
      <c r="F8" s="25"/>
      <c r="G8" s="22"/>
      <c r="H8" s="26" t="str">
        <f t="shared" si="0"/>
        <v/>
      </c>
      <c r="I8" s="27" t="str">
        <f t="shared" si="1"/>
        <v/>
      </c>
      <c r="J8" s="27" t="str">
        <f t="shared" si="2"/>
        <v/>
      </c>
      <c r="K8" s="21"/>
    </row>
    <row r="9" spans="1:11" x14ac:dyDescent="0.2">
      <c r="A9" s="20"/>
      <c r="B9" s="21"/>
      <c r="C9" s="24" t="str">
        <f>IF($B9="","",IFERROR(IF(INDEX(Çalışanlar!$D$5:$D$34,MATCH($B9,Çalışanlar!$B$5:$B$34,0))="","",INDEX(Çalışanlar!$D$5:$D$34,MATCH($B9,Çalışanlar!$B$5:$B$34,0))),""))</f>
        <v/>
      </c>
      <c r="D9" s="32" t="str">
        <f>IF($B9="","",IFERROR(IF(INDEX(Çalışanlar!$E$5:$E$34,MATCH($B9,Çalışanlar!$B$5:$B$34,0))="","",INDEX(Çalışanlar!$E$5:$E$34,MATCH($B9,Çalışanlar!$B$5:$B$34,0))),""))</f>
        <v/>
      </c>
      <c r="E9" s="25"/>
      <c r="F9" s="25"/>
      <c r="G9" s="22"/>
      <c r="H9" s="26" t="str">
        <f t="shared" si="0"/>
        <v/>
      </c>
      <c r="I9" s="27" t="str">
        <f t="shared" si="1"/>
        <v/>
      </c>
      <c r="J9" s="27" t="str">
        <f t="shared" si="2"/>
        <v/>
      </c>
      <c r="K9" s="21"/>
    </row>
    <row r="10" spans="1:11" x14ac:dyDescent="0.2">
      <c r="A10" s="20"/>
      <c r="B10" s="21"/>
      <c r="C10" s="24" t="str">
        <f>IF($B10="","",IFERROR(IF(INDEX(Çalışanlar!$D$5:$D$34,MATCH($B10,Çalışanlar!$B$5:$B$34,0))="","",INDEX(Çalışanlar!$D$5:$D$34,MATCH($B10,Çalışanlar!$B$5:$B$34,0))),""))</f>
        <v/>
      </c>
      <c r="D10" s="32" t="str">
        <f>IF($B10="","",IFERROR(IF(INDEX(Çalışanlar!$E$5:$E$34,MATCH($B10,Çalışanlar!$B$5:$B$34,0))="","",INDEX(Çalışanlar!$E$5:$E$34,MATCH($B10,Çalışanlar!$B$5:$B$34,0))),""))</f>
        <v/>
      </c>
      <c r="E10" s="25"/>
      <c r="F10" s="25"/>
      <c r="G10" s="22"/>
      <c r="H10" s="26" t="str">
        <f t="shared" si="0"/>
        <v/>
      </c>
      <c r="I10" s="27" t="str">
        <f t="shared" si="1"/>
        <v/>
      </c>
      <c r="J10" s="27" t="str">
        <f t="shared" si="2"/>
        <v/>
      </c>
      <c r="K10" s="21"/>
    </row>
    <row r="11" spans="1:11" x14ac:dyDescent="0.2">
      <c r="A11" s="20"/>
      <c r="B11" s="21"/>
      <c r="C11" s="24" t="str">
        <f>IF($B11="","",IFERROR(IF(INDEX(Çalışanlar!$D$5:$D$34,MATCH($B11,Çalışanlar!$B$5:$B$34,0))="","",INDEX(Çalışanlar!$D$5:$D$34,MATCH($B11,Çalışanlar!$B$5:$B$34,0))),""))</f>
        <v/>
      </c>
      <c r="D11" s="32" t="str">
        <f>IF($B11="","",IFERROR(IF(INDEX(Çalışanlar!$E$5:$E$34,MATCH($B11,Çalışanlar!$B$5:$B$34,0))="","",INDEX(Çalışanlar!$E$5:$E$34,MATCH($B11,Çalışanlar!$B$5:$B$34,0))),""))</f>
        <v/>
      </c>
      <c r="E11" s="25"/>
      <c r="F11" s="25"/>
      <c r="G11" s="22"/>
      <c r="H11" s="26" t="str">
        <f t="shared" si="0"/>
        <v/>
      </c>
      <c r="I11" s="27" t="str">
        <f t="shared" si="1"/>
        <v/>
      </c>
      <c r="J11" s="27" t="str">
        <f t="shared" si="2"/>
        <v/>
      </c>
      <c r="K11" s="21"/>
    </row>
    <row r="12" spans="1:11" x14ac:dyDescent="0.2">
      <c r="A12" s="20"/>
      <c r="B12" s="21"/>
      <c r="C12" s="24" t="str">
        <f>IF($B12="","",IFERROR(IF(INDEX(Çalışanlar!$D$5:$D$34,MATCH($B12,Çalışanlar!$B$5:$B$34,0))="","",INDEX(Çalışanlar!$D$5:$D$34,MATCH($B12,Çalışanlar!$B$5:$B$34,0))),""))</f>
        <v/>
      </c>
      <c r="D12" s="32" t="str">
        <f>IF($B12="","",IFERROR(IF(INDEX(Çalışanlar!$E$5:$E$34,MATCH($B12,Çalışanlar!$B$5:$B$34,0))="","",INDEX(Çalışanlar!$E$5:$E$34,MATCH($B12,Çalışanlar!$B$5:$B$34,0))),""))</f>
        <v/>
      </c>
      <c r="E12" s="25"/>
      <c r="F12" s="25"/>
      <c r="G12" s="22"/>
      <c r="H12" s="26" t="str">
        <f t="shared" si="0"/>
        <v/>
      </c>
      <c r="I12" s="27" t="str">
        <f t="shared" si="1"/>
        <v/>
      </c>
      <c r="J12" s="27" t="str">
        <f t="shared" si="2"/>
        <v/>
      </c>
      <c r="K12" s="21"/>
    </row>
    <row r="13" spans="1:11" x14ac:dyDescent="0.2">
      <c r="A13" s="20"/>
      <c r="B13" s="21"/>
      <c r="C13" s="24" t="str">
        <f>IF($B13="","",IFERROR(IF(INDEX(Çalışanlar!$D$5:$D$34,MATCH($B13,Çalışanlar!$B$5:$B$34,0))="","",INDEX(Çalışanlar!$D$5:$D$34,MATCH($B13,Çalışanlar!$B$5:$B$34,0))),""))</f>
        <v/>
      </c>
      <c r="D13" s="32" t="str">
        <f>IF($B13="","",IFERROR(IF(INDEX(Çalışanlar!$E$5:$E$34,MATCH($B13,Çalışanlar!$B$5:$B$34,0))="","",INDEX(Çalışanlar!$E$5:$E$34,MATCH($B13,Çalışanlar!$B$5:$B$34,0))),""))</f>
        <v/>
      </c>
      <c r="E13" s="25"/>
      <c r="F13" s="25"/>
      <c r="G13" s="22"/>
      <c r="H13" s="26" t="str">
        <f t="shared" si="0"/>
        <v/>
      </c>
      <c r="I13" s="27" t="str">
        <f t="shared" si="1"/>
        <v/>
      </c>
      <c r="J13" s="27" t="str">
        <f t="shared" si="2"/>
        <v/>
      </c>
      <c r="K13" s="21"/>
    </row>
    <row r="14" spans="1:11" x14ac:dyDescent="0.2">
      <c r="A14" s="20"/>
      <c r="B14" s="21"/>
      <c r="C14" s="24" t="str">
        <f>IF($B14="","",IFERROR(IF(INDEX(Çalışanlar!$D$5:$D$34,MATCH($B14,Çalışanlar!$B$5:$B$34,0))="","",INDEX(Çalışanlar!$D$5:$D$34,MATCH($B14,Çalışanlar!$B$5:$B$34,0))),""))</f>
        <v/>
      </c>
      <c r="D14" s="32" t="str">
        <f>IF($B14="","",IFERROR(IF(INDEX(Çalışanlar!$E$5:$E$34,MATCH($B14,Çalışanlar!$B$5:$B$34,0))="","",INDEX(Çalışanlar!$E$5:$E$34,MATCH($B14,Çalışanlar!$B$5:$B$34,0))),""))</f>
        <v/>
      </c>
      <c r="E14" s="25"/>
      <c r="F14" s="25"/>
      <c r="G14" s="22"/>
      <c r="H14" s="26" t="str">
        <f t="shared" si="0"/>
        <v/>
      </c>
      <c r="I14" s="27" t="str">
        <f t="shared" si="1"/>
        <v/>
      </c>
      <c r="J14" s="27" t="str">
        <f t="shared" si="2"/>
        <v/>
      </c>
      <c r="K14" s="21"/>
    </row>
    <row r="15" spans="1:11" x14ac:dyDescent="0.2">
      <c r="A15" s="20"/>
      <c r="B15" s="21"/>
      <c r="C15" s="24" t="str">
        <f>IF($B15="","",IFERROR(IF(INDEX(Çalışanlar!$D$5:$D$34,MATCH($B15,Çalışanlar!$B$5:$B$34,0))="","",INDEX(Çalışanlar!$D$5:$D$34,MATCH($B15,Çalışanlar!$B$5:$B$34,0))),""))</f>
        <v/>
      </c>
      <c r="D15" s="32" t="str">
        <f>IF($B15="","",IFERROR(IF(INDEX(Çalışanlar!$E$5:$E$34,MATCH($B15,Çalışanlar!$B$5:$B$34,0))="","",INDEX(Çalışanlar!$E$5:$E$34,MATCH($B15,Çalışanlar!$B$5:$B$34,0))),""))</f>
        <v/>
      </c>
      <c r="E15" s="25"/>
      <c r="F15" s="25"/>
      <c r="G15" s="22"/>
      <c r="H15" s="26" t="str">
        <f t="shared" si="0"/>
        <v/>
      </c>
      <c r="I15" s="27" t="str">
        <f t="shared" si="1"/>
        <v/>
      </c>
      <c r="J15" s="27" t="str">
        <f t="shared" si="2"/>
        <v/>
      </c>
      <c r="K15" s="21"/>
    </row>
    <row r="16" spans="1:11" x14ac:dyDescent="0.2">
      <c r="A16" s="20"/>
      <c r="B16" s="21"/>
      <c r="C16" s="24" t="str">
        <f>IF($B16="","",IFERROR(IF(INDEX(Çalışanlar!$D$5:$D$34,MATCH($B16,Çalışanlar!$B$5:$B$34,0))="","",INDEX(Çalışanlar!$D$5:$D$34,MATCH($B16,Çalışanlar!$B$5:$B$34,0))),""))</f>
        <v/>
      </c>
      <c r="D16" s="32" t="str">
        <f>IF($B16="","",IFERROR(IF(INDEX(Çalışanlar!$E$5:$E$34,MATCH($B16,Çalışanlar!$B$5:$B$34,0))="","",INDEX(Çalışanlar!$E$5:$E$34,MATCH($B16,Çalışanlar!$B$5:$B$34,0))),""))</f>
        <v/>
      </c>
      <c r="E16" s="25"/>
      <c r="F16" s="25"/>
      <c r="G16" s="22"/>
      <c r="H16" s="26" t="str">
        <f t="shared" si="0"/>
        <v/>
      </c>
      <c r="I16" s="27" t="str">
        <f t="shared" si="1"/>
        <v/>
      </c>
      <c r="J16" s="27" t="str">
        <f t="shared" si="2"/>
        <v/>
      </c>
      <c r="K16" s="21"/>
    </row>
    <row r="17" spans="1:11" x14ac:dyDescent="0.2">
      <c r="A17" s="20"/>
      <c r="B17" s="21"/>
      <c r="C17" s="24" t="str">
        <f>IF($B17="","",IFERROR(IF(INDEX(Çalışanlar!$D$5:$D$34,MATCH($B17,Çalışanlar!$B$5:$B$34,0))="","",INDEX(Çalışanlar!$D$5:$D$34,MATCH($B17,Çalışanlar!$B$5:$B$34,0))),""))</f>
        <v/>
      </c>
      <c r="D17" s="32" t="str">
        <f>IF($B17="","",IFERROR(IF(INDEX(Çalışanlar!$E$5:$E$34,MATCH($B17,Çalışanlar!$B$5:$B$34,0))="","",INDEX(Çalışanlar!$E$5:$E$34,MATCH($B17,Çalışanlar!$B$5:$B$34,0))),""))</f>
        <v/>
      </c>
      <c r="E17" s="25"/>
      <c r="F17" s="25"/>
      <c r="G17" s="22"/>
      <c r="H17" s="26" t="str">
        <f t="shared" si="0"/>
        <v/>
      </c>
      <c r="I17" s="27" t="str">
        <f t="shared" si="1"/>
        <v/>
      </c>
      <c r="J17" s="27" t="str">
        <f t="shared" si="2"/>
        <v/>
      </c>
      <c r="K17" s="21"/>
    </row>
    <row r="18" spans="1:11" x14ac:dyDescent="0.2">
      <c r="A18" s="20"/>
      <c r="B18" s="21"/>
      <c r="C18" s="24" t="str">
        <f>IF($B18="","",IFERROR(IF(INDEX(Çalışanlar!$D$5:$D$34,MATCH($B18,Çalışanlar!$B$5:$B$34,0))="","",INDEX(Çalışanlar!$D$5:$D$34,MATCH($B18,Çalışanlar!$B$5:$B$34,0))),""))</f>
        <v/>
      </c>
      <c r="D18" s="32" t="str">
        <f>IF($B18="","",IFERROR(IF(INDEX(Çalışanlar!$E$5:$E$34,MATCH($B18,Çalışanlar!$B$5:$B$34,0))="","",INDEX(Çalışanlar!$E$5:$E$34,MATCH($B18,Çalışanlar!$B$5:$B$34,0))),""))</f>
        <v/>
      </c>
      <c r="E18" s="25"/>
      <c r="F18" s="25"/>
      <c r="G18" s="22"/>
      <c r="H18" s="26" t="str">
        <f t="shared" si="0"/>
        <v/>
      </c>
      <c r="I18" s="27" t="str">
        <f t="shared" si="1"/>
        <v/>
      </c>
      <c r="J18" s="27" t="str">
        <f t="shared" si="2"/>
        <v/>
      </c>
      <c r="K18" s="21"/>
    </row>
    <row r="19" spans="1:11" x14ac:dyDescent="0.2">
      <c r="A19" s="20"/>
      <c r="B19" s="21"/>
      <c r="C19" s="24" t="str">
        <f>IF($B19="","",IFERROR(IF(INDEX(Çalışanlar!$D$5:$D$34,MATCH($B19,Çalışanlar!$B$5:$B$34,0))="","",INDEX(Çalışanlar!$D$5:$D$34,MATCH($B19,Çalışanlar!$B$5:$B$34,0))),""))</f>
        <v/>
      </c>
      <c r="D19" s="32" t="str">
        <f>IF($B19="","",IFERROR(IF(INDEX(Çalışanlar!$E$5:$E$34,MATCH($B19,Çalışanlar!$B$5:$B$34,0))="","",INDEX(Çalışanlar!$E$5:$E$34,MATCH($B19,Çalışanlar!$B$5:$B$34,0))),""))</f>
        <v/>
      </c>
      <c r="E19" s="25"/>
      <c r="F19" s="25"/>
      <c r="G19" s="22"/>
      <c r="H19" s="26" t="str">
        <f t="shared" si="0"/>
        <v/>
      </c>
      <c r="I19" s="27" t="str">
        <f t="shared" si="1"/>
        <v/>
      </c>
      <c r="J19" s="27" t="str">
        <f t="shared" si="2"/>
        <v/>
      </c>
      <c r="K19" s="21"/>
    </row>
    <row r="20" spans="1:11" x14ac:dyDescent="0.2">
      <c r="A20" s="20"/>
      <c r="B20" s="21"/>
      <c r="C20" s="24" t="str">
        <f>IF($B20="","",IFERROR(IF(INDEX(Çalışanlar!$D$5:$D$34,MATCH($B20,Çalışanlar!$B$5:$B$34,0))="","",INDEX(Çalışanlar!$D$5:$D$34,MATCH($B20,Çalışanlar!$B$5:$B$34,0))),""))</f>
        <v/>
      </c>
      <c r="D20" s="32" t="str">
        <f>IF($B20="","",IFERROR(IF(INDEX(Çalışanlar!$E$5:$E$34,MATCH($B20,Çalışanlar!$B$5:$B$34,0))="","",INDEX(Çalışanlar!$E$5:$E$34,MATCH($B20,Çalışanlar!$B$5:$B$34,0))),""))</f>
        <v/>
      </c>
      <c r="E20" s="25"/>
      <c r="F20" s="25"/>
      <c r="G20" s="22"/>
      <c r="H20" s="26" t="str">
        <f t="shared" si="0"/>
        <v/>
      </c>
      <c r="I20" s="27" t="str">
        <f t="shared" si="1"/>
        <v/>
      </c>
      <c r="J20" s="27" t="str">
        <f t="shared" si="2"/>
        <v/>
      </c>
      <c r="K20" s="21"/>
    </row>
    <row r="21" spans="1:11" x14ac:dyDescent="0.2">
      <c r="A21" s="20"/>
      <c r="B21" s="21"/>
      <c r="C21" s="24" t="str">
        <f>IF($B21="","",IFERROR(IF(INDEX(Çalışanlar!$D$5:$D$34,MATCH($B21,Çalışanlar!$B$5:$B$34,0))="","",INDEX(Çalışanlar!$D$5:$D$34,MATCH($B21,Çalışanlar!$B$5:$B$34,0))),""))</f>
        <v/>
      </c>
      <c r="D21" s="32" t="str">
        <f>IF($B21="","",IFERROR(IF(INDEX(Çalışanlar!$E$5:$E$34,MATCH($B21,Çalışanlar!$B$5:$B$34,0))="","",INDEX(Çalışanlar!$E$5:$E$34,MATCH($B21,Çalışanlar!$B$5:$B$34,0))),""))</f>
        <v/>
      </c>
      <c r="E21" s="25"/>
      <c r="F21" s="25"/>
      <c r="G21" s="22"/>
      <c r="H21" s="26" t="str">
        <f t="shared" si="0"/>
        <v/>
      </c>
      <c r="I21" s="27" t="str">
        <f t="shared" si="1"/>
        <v/>
      </c>
      <c r="J21" s="27" t="str">
        <f t="shared" si="2"/>
        <v/>
      </c>
      <c r="K21" s="21"/>
    </row>
    <row r="22" spans="1:11" x14ac:dyDescent="0.2">
      <c r="A22" s="20"/>
      <c r="B22" s="21"/>
      <c r="C22" s="24" t="str">
        <f>IF($B22="","",IFERROR(IF(INDEX(Çalışanlar!$D$5:$D$34,MATCH($B22,Çalışanlar!$B$5:$B$34,0))="","",INDEX(Çalışanlar!$D$5:$D$34,MATCH($B22,Çalışanlar!$B$5:$B$34,0))),""))</f>
        <v/>
      </c>
      <c r="D22" s="32" t="str">
        <f>IF($B22="","",IFERROR(IF(INDEX(Çalışanlar!$E$5:$E$34,MATCH($B22,Çalışanlar!$B$5:$B$34,0))="","",INDEX(Çalışanlar!$E$5:$E$34,MATCH($B22,Çalışanlar!$B$5:$B$34,0))),""))</f>
        <v/>
      </c>
      <c r="E22" s="25"/>
      <c r="F22" s="25"/>
      <c r="G22" s="22"/>
      <c r="H22" s="26" t="str">
        <f t="shared" si="0"/>
        <v/>
      </c>
      <c r="I22" s="27" t="str">
        <f t="shared" si="1"/>
        <v/>
      </c>
      <c r="J22" s="27" t="str">
        <f t="shared" si="2"/>
        <v/>
      </c>
      <c r="K22" s="21"/>
    </row>
    <row r="23" spans="1:11" x14ac:dyDescent="0.2">
      <c r="A23" s="20"/>
      <c r="B23" s="21"/>
      <c r="C23" s="24" t="str">
        <f>IF($B23="","",IFERROR(IF(INDEX(Çalışanlar!$D$5:$D$34,MATCH($B23,Çalışanlar!$B$5:$B$34,0))="","",INDEX(Çalışanlar!$D$5:$D$34,MATCH($B23,Çalışanlar!$B$5:$B$34,0))),""))</f>
        <v/>
      </c>
      <c r="D23" s="32" t="str">
        <f>IF($B23="","",IFERROR(IF(INDEX(Çalışanlar!$E$5:$E$34,MATCH($B23,Çalışanlar!$B$5:$B$34,0))="","",INDEX(Çalışanlar!$E$5:$E$34,MATCH($B23,Çalışanlar!$B$5:$B$34,0))),""))</f>
        <v/>
      </c>
      <c r="E23" s="25"/>
      <c r="F23" s="25"/>
      <c r="G23" s="22"/>
      <c r="H23" s="26" t="str">
        <f t="shared" si="0"/>
        <v/>
      </c>
      <c r="I23" s="27" t="str">
        <f t="shared" si="1"/>
        <v/>
      </c>
      <c r="J23" s="27" t="str">
        <f t="shared" si="2"/>
        <v/>
      </c>
      <c r="K23" s="21"/>
    </row>
    <row r="24" spans="1:11" x14ac:dyDescent="0.2">
      <c r="A24" s="20"/>
      <c r="B24" s="21"/>
      <c r="C24" s="24" t="str">
        <f>IF($B24="","",IFERROR(IF(INDEX(Çalışanlar!$D$5:$D$34,MATCH($B24,Çalışanlar!$B$5:$B$34,0))="","",INDEX(Çalışanlar!$D$5:$D$34,MATCH($B24,Çalışanlar!$B$5:$B$34,0))),""))</f>
        <v/>
      </c>
      <c r="D24" s="32" t="str">
        <f>IF($B24="","",IFERROR(IF(INDEX(Çalışanlar!$E$5:$E$34,MATCH($B24,Çalışanlar!$B$5:$B$34,0))="","",INDEX(Çalışanlar!$E$5:$E$34,MATCH($B24,Çalışanlar!$B$5:$B$34,0))),""))</f>
        <v/>
      </c>
      <c r="E24" s="25"/>
      <c r="F24" s="25"/>
      <c r="G24" s="22"/>
      <c r="H24" s="26" t="str">
        <f t="shared" si="0"/>
        <v/>
      </c>
      <c r="I24" s="27" t="str">
        <f t="shared" si="1"/>
        <v/>
      </c>
      <c r="J24" s="27" t="str">
        <f t="shared" si="2"/>
        <v/>
      </c>
      <c r="K24" s="21"/>
    </row>
    <row r="25" spans="1:11" x14ac:dyDescent="0.2">
      <c r="A25" s="20"/>
      <c r="B25" s="21"/>
      <c r="C25" s="24" t="str">
        <f>IF($B25="","",IFERROR(IF(INDEX(Çalışanlar!$D$5:$D$34,MATCH($B25,Çalışanlar!$B$5:$B$34,0))="","",INDEX(Çalışanlar!$D$5:$D$34,MATCH($B25,Çalışanlar!$B$5:$B$34,0))),""))</f>
        <v/>
      </c>
      <c r="D25" s="32" t="str">
        <f>IF($B25="","",IFERROR(IF(INDEX(Çalışanlar!$E$5:$E$34,MATCH($B25,Çalışanlar!$B$5:$B$34,0))="","",INDEX(Çalışanlar!$E$5:$E$34,MATCH($B25,Çalışanlar!$B$5:$B$34,0))),""))</f>
        <v/>
      </c>
      <c r="E25" s="25"/>
      <c r="F25" s="25"/>
      <c r="G25" s="22"/>
      <c r="H25" s="26" t="str">
        <f t="shared" si="0"/>
        <v/>
      </c>
      <c r="I25" s="27" t="str">
        <f t="shared" si="1"/>
        <v/>
      </c>
      <c r="J25" s="27" t="str">
        <f t="shared" si="2"/>
        <v/>
      </c>
      <c r="K25" s="21"/>
    </row>
    <row r="26" spans="1:11" x14ac:dyDescent="0.2">
      <c r="A26" s="20"/>
      <c r="B26" s="21"/>
      <c r="C26" s="24" t="str">
        <f>IF($B26="","",IFERROR(IF(INDEX(Çalışanlar!$D$5:$D$34,MATCH($B26,Çalışanlar!$B$5:$B$34,0))="","",INDEX(Çalışanlar!$D$5:$D$34,MATCH($B26,Çalışanlar!$B$5:$B$34,0))),""))</f>
        <v/>
      </c>
      <c r="D26" s="32" t="str">
        <f>IF($B26="","",IFERROR(IF(INDEX(Çalışanlar!$E$5:$E$34,MATCH($B26,Çalışanlar!$B$5:$B$34,0))="","",INDEX(Çalışanlar!$E$5:$E$34,MATCH($B26,Çalışanlar!$B$5:$B$34,0))),""))</f>
        <v/>
      </c>
      <c r="E26" s="25"/>
      <c r="F26" s="25"/>
      <c r="G26" s="22"/>
      <c r="H26" s="26" t="str">
        <f t="shared" si="0"/>
        <v/>
      </c>
      <c r="I26" s="27" t="str">
        <f t="shared" si="1"/>
        <v/>
      </c>
      <c r="J26" s="27" t="str">
        <f t="shared" si="2"/>
        <v/>
      </c>
      <c r="K26" s="21"/>
    </row>
    <row r="27" spans="1:11" x14ac:dyDescent="0.2">
      <c r="A27" s="20"/>
      <c r="B27" s="21"/>
      <c r="C27" s="24" t="str">
        <f>IF($B27="","",IFERROR(IF(INDEX(Çalışanlar!$D$5:$D$34,MATCH($B27,Çalışanlar!$B$5:$B$34,0))="","",INDEX(Çalışanlar!$D$5:$D$34,MATCH($B27,Çalışanlar!$B$5:$B$34,0))),""))</f>
        <v/>
      </c>
      <c r="D27" s="32" t="str">
        <f>IF($B27="","",IFERROR(IF(INDEX(Çalışanlar!$E$5:$E$34,MATCH($B27,Çalışanlar!$B$5:$B$34,0))="","",INDEX(Çalışanlar!$E$5:$E$34,MATCH($B27,Çalışanlar!$B$5:$B$34,0))),""))</f>
        <v/>
      </c>
      <c r="E27" s="25"/>
      <c r="F27" s="25"/>
      <c r="G27" s="22"/>
      <c r="H27" s="26" t="str">
        <f t="shared" si="0"/>
        <v/>
      </c>
      <c r="I27" s="27" t="str">
        <f t="shared" si="1"/>
        <v/>
      </c>
      <c r="J27" s="27" t="str">
        <f t="shared" si="2"/>
        <v/>
      </c>
      <c r="K27" s="21"/>
    </row>
    <row r="28" spans="1:11" x14ac:dyDescent="0.2">
      <c r="A28" s="20"/>
      <c r="B28" s="21"/>
      <c r="C28" s="24" t="str">
        <f>IF($B28="","",IFERROR(IF(INDEX(Çalışanlar!$D$5:$D$34,MATCH($B28,Çalışanlar!$B$5:$B$34,0))="","",INDEX(Çalışanlar!$D$5:$D$34,MATCH($B28,Çalışanlar!$B$5:$B$34,0))),""))</f>
        <v/>
      </c>
      <c r="D28" s="32" t="str">
        <f>IF($B28="","",IFERROR(IF(INDEX(Çalışanlar!$E$5:$E$34,MATCH($B28,Çalışanlar!$B$5:$B$34,0))="","",INDEX(Çalışanlar!$E$5:$E$34,MATCH($B28,Çalışanlar!$B$5:$B$34,0))),""))</f>
        <v/>
      </c>
      <c r="E28" s="25"/>
      <c r="F28" s="25"/>
      <c r="G28" s="22"/>
      <c r="H28" s="26" t="str">
        <f t="shared" si="0"/>
        <v/>
      </c>
      <c r="I28" s="27" t="str">
        <f t="shared" si="1"/>
        <v/>
      </c>
      <c r="J28" s="27" t="str">
        <f t="shared" si="2"/>
        <v/>
      </c>
      <c r="K28" s="21"/>
    </row>
    <row r="29" spans="1:11" x14ac:dyDescent="0.2">
      <c r="A29" s="20"/>
      <c r="B29" s="21"/>
      <c r="C29" s="24" t="str">
        <f>IF($B29="","",IFERROR(IF(INDEX(Çalışanlar!$D$5:$D$34,MATCH($B29,Çalışanlar!$B$5:$B$34,0))="","",INDEX(Çalışanlar!$D$5:$D$34,MATCH($B29,Çalışanlar!$B$5:$B$34,0))),""))</f>
        <v/>
      </c>
      <c r="D29" s="32" t="str">
        <f>IF($B29="","",IFERROR(IF(INDEX(Çalışanlar!$E$5:$E$34,MATCH($B29,Çalışanlar!$B$5:$B$34,0))="","",INDEX(Çalışanlar!$E$5:$E$34,MATCH($B29,Çalışanlar!$B$5:$B$34,0))),""))</f>
        <v/>
      </c>
      <c r="E29" s="25"/>
      <c r="F29" s="25"/>
      <c r="G29" s="22"/>
      <c r="H29" s="26" t="str">
        <f t="shared" si="0"/>
        <v/>
      </c>
      <c r="I29" s="27" t="str">
        <f t="shared" si="1"/>
        <v/>
      </c>
      <c r="J29" s="27" t="str">
        <f t="shared" si="2"/>
        <v/>
      </c>
      <c r="K29" s="21"/>
    </row>
    <row r="30" spans="1:11" x14ac:dyDescent="0.2">
      <c r="A30" s="20"/>
      <c r="B30" s="21"/>
      <c r="C30" s="24" t="str">
        <f>IF($B30="","",IFERROR(IF(INDEX(Çalışanlar!$D$5:$D$34,MATCH($B30,Çalışanlar!$B$5:$B$34,0))="","",INDEX(Çalışanlar!$D$5:$D$34,MATCH($B30,Çalışanlar!$B$5:$B$34,0))),""))</f>
        <v/>
      </c>
      <c r="D30" s="32" t="str">
        <f>IF($B30="","",IFERROR(IF(INDEX(Çalışanlar!$E$5:$E$34,MATCH($B30,Çalışanlar!$B$5:$B$34,0))="","",INDEX(Çalışanlar!$E$5:$E$34,MATCH($B30,Çalışanlar!$B$5:$B$34,0))),""))</f>
        <v/>
      </c>
      <c r="E30" s="25"/>
      <c r="F30" s="25"/>
      <c r="G30" s="22"/>
      <c r="H30" s="26" t="str">
        <f t="shared" si="0"/>
        <v/>
      </c>
      <c r="I30" s="27" t="str">
        <f t="shared" si="1"/>
        <v/>
      </c>
      <c r="J30" s="27" t="str">
        <f t="shared" si="2"/>
        <v/>
      </c>
      <c r="K30" s="21"/>
    </row>
    <row r="31" spans="1:11" x14ac:dyDescent="0.2">
      <c r="A31" s="20"/>
      <c r="B31" s="21"/>
      <c r="C31" s="24" t="str">
        <f>IF($B31="","",IFERROR(IF(INDEX(Çalışanlar!$D$5:$D$34,MATCH($B31,Çalışanlar!$B$5:$B$34,0))="","",INDEX(Çalışanlar!$D$5:$D$34,MATCH($B31,Çalışanlar!$B$5:$B$34,0))),""))</f>
        <v/>
      </c>
      <c r="D31" s="32" t="str">
        <f>IF($B31="","",IFERROR(IF(INDEX(Çalışanlar!$E$5:$E$34,MATCH($B31,Çalışanlar!$B$5:$B$34,0))="","",INDEX(Çalışanlar!$E$5:$E$34,MATCH($B31,Çalışanlar!$B$5:$B$34,0))),""))</f>
        <v/>
      </c>
      <c r="E31" s="25"/>
      <c r="F31" s="25"/>
      <c r="G31" s="22"/>
      <c r="H31" s="26" t="str">
        <f t="shared" si="0"/>
        <v/>
      </c>
      <c r="I31" s="27" t="str">
        <f t="shared" si="1"/>
        <v/>
      </c>
      <c r="J31" s="27" t="str">
        <f t="shared" si="2"/>
        <v/>
      </c>
      <c r="K31" s="21"/>
    </row>
    <row r="32" spans="1:11" x14ac:dyDescent="0.2">
      <c r="A32" s="20"/>
      <c r="B32" s="21"/>
      <c r="C32" s="24" t="str">
        <f>IF($B32="","",IFERROR(IF(INDEX(Çalışanlar!$D$5:$D$34,MATCH($B32,Çalışanlar!$B$5:$B$34,0))="","",INDEX(Çalışanlar!$D$5:$D$34,MATCH($B32,Çalışanlar!$B$5:$B$34,0))),""))</f>
        <v/>
      </c>
      <c r="D32" s="32" t="str">
        <f>IF($B32="","",IFERROR(IF(INDEX(Çalışanlar!$E$5:$E$34,MATCH($B32,Çalışanlar!$B$5:$B$34,0))="","",INDEX(Çalışanlar!$E$5:$E$34,MATCH($B32,Çalışanlar!$B$5:$B$34,0))),""))</f>
        <v/>
      </c>
      <c r="E32" s="25"/>
      <c r="F32" s="25"/>
      <c r="G32" s="22"/>
      <c r="H32" s="26" t="str">
        <f t="shared" si="0"/>
        <v/>
      </c>
      <c r="I32" s="27" t="str">
        <f t="shared" si="1"/>
        <v/>
      </c>
      <c r="J32" s="27" t="str">
        <f t="shared" si="2"/>
        <v/>
      </c>
      <c r="K32" s="21"/>
    </row>
    <row r="33" spans="1:11" x14ac:dyDescent="0.2">
      <c r="A33" s="20"/>
      <c r="B33" s="21"/>
      <c r="C33" s="24" t="str">
        <f>IF($B33="","",IFERROR(IF(INDEX(Çalışanlar!$D$5:$D$34,MATCH($B33,Çalışanlar!$B$5:$B$34,0))="","",INDEX(Çalışanlar!$D$5:$D$34,MATCH($B33,Çalışanlar!$B$5:$B$34,0))),""))</f>
        <v/>
      </c>
      <c r="D33" s="32" t="str">
        <f>IF($B33="","",IFERROR(IF(INDEX(Çalışanlar!$E$5:$E$34,MATCH($B33,Çalışanlar!$B$5:$B$34,0))="","",INDEX(Çalışanlar!$E$5:$E$34,MATCH($B33,Çalışanlar!$B$5:$B$34,0))),""))</f>
        <v/>
      </c>
      <c r="E33" s="25"/>
      <c r="F33" s="25"/>
      <c r="G33" s="22"/>
      <c r="H33" s="26" t="str">
        <f t="shared" si="0"/>
        <v/>
      </c>
      <c r="I33" s="27" t="str">
        <f t="shared" si="1"/>
        <v/>
      </c>
      <c r="J33" s="27" t="str">
        <f t="shared" si="2"/>
        <v/>
      </c>
      <c r="K33" s="21"/>
    </row>
    <row r="34" spans="1:11" x14ac:dyDescent="0.2">
      <c r="A34" s="20"/>
      <c r="B34" s="21"/>
      <c r="C34" s="24" t="str">
        <f>IF($B34="","",IFERROR(IF(INDEX(Çalışanlar!$D$5:$D$34,MATCH($B34,Çalışanlar!$B$5:$B$34,0))="","",INDEX(Çalışanlar!$D$5:$D$34,MATCH($B34,Çalışanlar!$B$5:$B$34,0))),""))</f>
        <v/>
      </c>
      <c r="D34" s="32" t="str">
        <f>IF($B34="","",IFERROR(IF(INDEX(Çalışanlar!$E$5:$E$34,MATCH($B34,Çalışanlar!$B$5:$B$34,0))="","",INDEX(Çalışanlar!$E$5:$E$34,MATCH($B34,Çalışanlar!$B$5:$B$34,0))),""))</f>
        <v/>
      </c>
      <c r="E34" s="25"/>
      <c r="F34" s="25"/>
      <c r="G34" s="22"/>
      <c r="H34" s="26" t="str">
        <f t="shared" si="0"/>
        <v/>
      </c>
      <c r="I34" s="27" t="str">
        <f t="shared" si="1"/>
        <v/>
      </c>
      <c r="J34" s="27" t="str">
        <f t="shared" si="2"/>
        <v/>
      </c>
      <c r="K34" s="21"/>
    </row>
    <row r="35" spans="1:11" x14ac:dyDescent="0.2">
      <c r="A35" s="20"/>
      <c r="B35" s="21"/>
      <c r="C35" s="24" t="str">
        <f>IF($B35="","",IFERROR(IF(INDEX(Çalışanlar!$D$5:$D$34,MATCH($B35,Çalışanlar!$B$5:$B$34,0))="","",INDEX(Çalışanlar!$D$5:$D$34,MATCH($B35,Çalışanlar!$B$5:$B$34,0))),""))</f>
        <v/>
      </c>
      <c r="D35" s="32" t="str">
        <f>IF($B35="","",IFERROR(IF(INDEX(Çalışanlar!$E$5:$E$34,MATCH($B35,Çalışanlar!$B$5:$B$34,0))="","",INDEX(Çalışanlar!$E$5:$E$34,MATCH($B35,Çalışanlar!$B$5:$B$34,0))),""))</f>
        <v/>
      </c>
      <c r="E35" s="25"/>
      <c r="F35" s="25"/>
      <c r="G35" s="22"/>
      <c r="H35" s="26" t="str">
        <f t="shared" si="0"/>
        <v/>
      </c>
      <c r="I35" s="27" t="str">
        <f t="shared" si="1"/>
        <v/>
      </c>
      <c r="J35" s="27" t="str">
        <f t="shared" si="2"/>
        <v/>
      </c>
      <c r="K35" s="21"/>
    </row>
    <row r="36" spans="1:11" x14ac:dyDescent="0.2">
      <c r="A36" s="20"/>
      <c r="B36" s="21"/>
      <c r="C36" s="24" t="str">
        <f>IF($B36="","",IFERROR(IF(INDEX(Çalışanlar!$D$5:$D$34,MATCH($B36,Çalışanlar!$B$5:$B$34,0))="","",INDEX(Çalışanlar!$D$5:$D$34,MATCH($B36,Çalışanlar!$B$5:$B$34,0))),""))</f>
        <v/>
      </c>
      <c r="D36" s="32" t="str">
        <f>IF($B36="","",IFERROR(IF(INDEX(Çalışanlar!$E$5:$E$34,MATCH($B36,Çalışanlar!$B$5:$B$34,0))="","",INDEX(Çalışanlar!$E$5:$E$34,MATCH($B36,Çalışanlar!$B$5:$B$34,0))),""))</f>
        <v/>
      </c>
      <c r="E36" s="25"/>
      <c r="F36" s="25"/>
      <c r="G36" s="22"/>
      <c r="H36" s="26" t="str">
        <f t="shared" si="0"/>
        <v/>
      </c>
      <c r="I36" s="27" t="str">
        <f t="shared" si="1"/>
        <v/>
      </c>
      <c r="J36" s="27" t="str">
        <f t="shared" si="2"/>
        <v/>
      </c>
      <c r="K36" s="21"/>
    </row>
    <row r="37" spans="1:11" x14ac:dyDescent="0.2">
      <c r="A37" s="20"/>
      <c r="B37" s="21"/>
      <c r="C37" s="24" t="str">
        <f>IF($B37="","",IFERROR(IF(INDEX(Çalışanlar!$D$5:$D$34,MATCH($B37,Çalışanlar!$B$5:$B$34,0))="","",INDEX(Çalışanlar!$D$5:$D$34,MATCH($B37,Çalışanlar!$B$5:$B$34,0))),""))</f>
        <v/>
      </c>
      <c r="D37" s="32" t="str">
        <f>IF($B37="","",IFERROR(IF(INDEX(Çalışanlar!$E$5:$E$34,MATCH($B37,Çalışanlar!$B$5:$B$34,0))="","",INDEX(Çalışanlar!$E$5:$E$34,MATCH($B37,Çalışanlar!$B$5:$B$34,0))),""))</f>
        <v/>
      </c>
      <c r="E37" s="25"/>
      <c r="F37" s="25"/>
      <c r="G37" s="22"/>
      <c r="H37" s="26" t="str">
        <f t="shared" si="0"/>
        <v/>
      </c>
      <c r="I37" s="27" t="str">
        <f t="shared" si="1"/>
        <v/>
      </c>
      <c r="J37" s="27" t="str">
        <f t="shared" si="2"/>
        <v/>
      </c>
      <c r="K37" s="21"/>
    </row>
    <row r="38" spans="1:11" x14ac:dyDescent="0.2">
      <c r="A38" s="20"/>
      <c r="B38" s="21"/>
      <c r="C38" s="24" t="str">
        <f>IF($B38="","",IFERROR(IF(INDEX(Çalışanlar!$D$5:$D$34,MATCH($B38,Çalışanlar!$B$5:$B$34,0))="","",INDEX(Çalışanlar!$D$5:$D$34,MATCH($B38,Çalışanlar!$B$5:$B$34,0))),""))</f>
        <v/>
      </c>
      <c r="D38" s="32" t="str">
        <f>IF($B38="","",IFERROR(IF(INDEX(Çalışanlar!$E$5:$E$34,MATCH($B38,Çalışanlar!$B$5:$B$34,0))="","",INDEX(Çalışanlar!$E$5:$E$34,MATCH($B38,Çalışanlar!$B$5:$B$34,0))),""))</f>
        <v/>
      </c>
      <c r="E38" s="25"/>
      <c r="F38" s="25"/>
      <c r="G38" s="22"/>
      <c r="H38" s="26" t="str">
        <f t="shared" si="0"/>
        <v/>
      </c>
      <c r="I38" s="27" t="str">
        <f t="shared" si="1"/>
        <v/>
      </c>
      <c r="J38" s="27" t="str">
        <f t="shared" si="2"/>
        <v/>
      </c>
      <c r="K38" s="21"/>
    </row>
    <row r="39" spans="1:11" x14ac:dyDescent="0.2">
      <c r="A39" s="20"/>
      <c r="B39" s="21"/>
      <c r="C39" s="24" t="str">
        <f>IF($B39="","",IFERROR(IF(INDEX(Çalışanlar!$D$5:$D$34,MATCH($B39,Çalışanlar!$B$5:$B$34,0))="","",INDEX(Çalışanlar!$D$5:$D$34,MATCH($B39,Çalışanlar!$B$5:$B$34,0))),""))</f>
        <v/>
      </c>
      <c r="D39" s="32" t="str">
        <f>IF($B39="","",IFERROR(IF(INDEX(Çalışanlar!$E$5:$E$34,MATCH($B39,Çalışanlar!$B$5:$B$34,0))="","",INDEX(Çalışanlar!$E$5:$E$34,MATCH($B39,Çalışanlar!$B$5:$B$34,0))),""))</f>
        <v/>
      </c>
      <c r="E39" s="25"/>
      <c r="F39" s="25"/>
      <c r="G39" s="22"/>
      <c r="H39" s="26" t="str">
        <f t="shared" si="0"/>
        <v/>
      </c>
      <c r="I39" s="27" t="str">
        <f t="shared" si="1"/>
        <v/>
      </c>
      <c r="J39" s="27" t="str">
        <f t="shared" si="2"/>
        <v/>
      </c>
      <c r="K39" s="21"/>
    </row>
    <row r="40" spans="1:11" x14ac:dyDescent="0.2">
      <c r="A40" s="20"/>
      <c r="B40" s="21"/>
      <c r="C40" s="24" t="str">
        <f>IF($B40="","",IFERROR(IF(INDEX(Çalışanlar!$D$5:$D$34,MATCH($B40,Çalışanlar!$B$5:$B$34,0))="","",INDEX(Çalışanlar!$D$5:$D$34,MATCH($B40,Çalışanlar!$B$5:$B$34,0))),""))</f>
        <v/>
      </c>
      <c r="D40" s="32" t="str">
        <f>IF($B40="","",IFERROR(IF(INDEX(Çalışanlar!$E$5:$E$34,MATCH($B40,Çalışanlar!$B$5:$B$34,0))="","",INDEX(Çalışanlar!$E$5:$E$34,MATCH($B40,Çalışanlar!$B$5:$B$34,0))),""))</f>
        <v/>
      </c>
      <c r="E40" s="25"/>
      <c r="F40" s="25"/>
      <c r="G40" s="22"/>
      <c r="H40" s="26" t="str">
        <f t="shared" si="0"/>
        <v/>
      </c>
      <c r="I40" s="27" t="str">
        <f t="shared" si="1"/>
        <v/>
      </c>
      <c r="J40" s="27" t="str">
        <f t="shared" si="2"/>
        <v/>
      </c>
      <c r="K40" s="21"/>
    </row>
    <row r="41" spans="1:11" x14ac:dyDescent="0.2">
      <c r="A41" s="20"/>
      <c r="B41" s="21"/>
      <c r="C41" s="24" t="str">
        <f>IF($B41="","",IFERROR(IF(INDEX(Çalışanlar!$D$5:$D$34,MATCH($B41,Çalışanlar!$B$5:$B$34,0))="","",INDEX(Çalışanlar!$D$5:$D$34,MATCH($B41,Çalışanlar!$B$5:$B$34,0))),""))</f>
        <v/>
      </c>
      <c r="D41" s="32" t="str">
        <f>IF($B41="","",IFERROR(IF(INDEX(Çalışanlar!$E$5:$E$34,MATCH($B41,Çalışanlar!$B$5:$B$34,0))="","",INDEX(Çalışanlar!$E$5:$E$34,MATCH($B41,Çalışanlar!$B$5:$B$34,0))),""))</f>
        <v/>
      </c>
      <c r="E41" s="25"/>
      <c r="F41" s="25"/>
      <c r="G41" s="22"/>
      <c r="H41" s="26" t="str">
        <f t="shared" si="0"/>
        <v/>
      </c>
      <c r="I41" s="27" t="str">
        <f t="shared" si="1"/>
        <v/>
      </c>
      <c r="J41" s="27" t="str">
        <f t="shared" si="2"/>
        <v/>
      </c>
      <c r="K41" s="21"/>
    </row>
    <row r="42" spans="1:11" x14ac:dyDescent="0.2">
      <c r="A42" s="20"/>
      <c r="B42" s="21"/>
      <c r="C42" s="24" t="str">
        <f>IF($B42="","",IFERROR(IF(INDEX(Çalışanlar!$D$5:$D$34,MATCH($B42,Çalışanlar!$B$5:$B$34,0))="","",INDEX(Çalışanlar!$D$5:$D$34,MATCH($B42,Çalışanlar!$B$5:$B$34,0))),""))</f>
        <v/>
      </c>
      <c r="D42" s="32" t="str">
        <f>IF($B42="","",IFERROR(IF(INDEX(Çalışanlar!$E$5:$E$34,MATCH($B42,Çalışanlar!$B$5:$B$34,0))="","",INDEX(Çalışanlar!$E$5:$E$34,MATCH($B42,Çalışanlar!$B$5:$B$34,0))),""))</f>
        <v/>
      </c>
      <c r="E42" s="25"/>
      <c r="F42" s="25"/>
      <c r="G42" s="22"/>
      <c r="H42" s="26" t="str">
        <f t="shared" si="0"/>
        <v/>
      </c>
      <c r="I42" s="27" t="str">
        <f t="shared" si="1"/>
        <v/>
      </c>
      <c r="J42" s="27" t="str">
        <f t="shared" si="2"/>
        <v/>
      </c>
      <c r="K42" s="21"/>
    </row>
    <row r="43" spans="1:11" x14ac:dyDescent="0.2">
      <c r="A43" s="20"/>
      <c r="B43" s="21"/>
      <c r="C43" s="24" t="str">
        <f>IF($B43="","",IFERROR(IF(INDEX(Çalışanlar!$D$5:$D$34,MATCH($B43,Çalışanlar!$B$5:$B$34,0))="","",INDEX(Çalışanlar!$D$5:$D$34,MATCH($B43,Çalışanlar!$B$5:$B$34,0))),""))</f>
        <v/>
      </c>
      <c r="D43" s="32" t="str">
        <f>IF($B43="","",IFERROR(IF(INDEX(Çalışanlar!$E$5:$E$34,MATCH($B43,Çalışanlar!$B$5:$B$34,0))="","",INDEX(Çalışanlar!$E$5:$E$34,MATCH($B43,Çalışanlar!$B$5:$B$34,0))),""))</f>
        <v/>
      </c>
      <c r="E43" s="25"/>
      <c r="F43" s="25"/>
      <c r="G43" s="22"/>
      <c r="H43" s="26" t="str">
        <f t="shared" si="0"/>
        <v/>
      </c>
      <c r="I43" s="27" t="str">
        <f t="shared" si="1"/>
        <v/>
      </c>
      <c r="J43" s="27" t="str">
        <f t="shared" si="2"/>
        <v/>
      </c>
      <c r="K43" s="21"/>
    </row>
    <row r="44" spans="1:11" x14ac:dyDescent="0.2">
      <c r="A44" s="20"/>
      <c r="B44" s="21"/>
      <c r="C44" s="24" t="str">
        <f>IF($B44="","",IFERROR(IF(INDEX(Çalışanlar!$D$5:$D$34,MATCH($B44,Çalışanlar!$B$5:$B$34,0))="","",INDEX(Çalışanlar!$D$5:$D$34,MATCH($B44,Çalışanlar!$B$5:$B$34,0))),""))</f>
        <v/>
      </c>
      <c r="D44" s="32" t="str">
        <f>IF($B44="","",IFERROR(IF(INDEX(Çalışanlar!$E$5:$E$34,MATCH($B44,Çalışanlar!$B$5:$B$34,0))="","",INDEX(Çalışanlar!$E$5:$E$34,MATCH($B44,Çalışanlar!$B$5:$B$34,0))),""))</f>
        <v/>
      </c>
      <c r="E44" s="25"/>
      <c r="F44" s="25"/>
      <c r="G44" s="22"/>
      <c r="H44" s="26" t="str">
        <f t="shared" si="0"/>
        <v/>
      </c>
      <c r="I44" s="27" t="str">
        <f t="shared" si="1"/>
        <v/>
      </c>
      <c r="J44" s="27" t="str">
        <f t="shared" si="2"/>
        <v/>
      </c>
      <c r="K44" s="21"/>
    </row>
    <row r="45" spans="1:11" x14ac:dyDescent="0.2">
      <c r="A45" s="20"/>
      <c r="B45" s="21"/>
      <c r="C45" s="24" t="str">
        <f>IF($B45="","",IFERROR(IF(INDEX(Çalışanlar!$D$5:$D$34,MATCH($B45,Çalışanlar!$B$5:$B$34,0))="","",INDEX(Çalışanlar!$D$5:$D$34,MATCH($B45,Çalışanlar!$B$5:$B$34,0))),""))</f>
        <v/>
      </c>
      <c r="D45" s="32" t="str">
        <f>IF($B45="","",IFERROR(IF(INDEX(Çalışanlar!$E$5:$E$34,MATCH($B45,Çalışanlar!$B$5:$B$34,0))="","",INDEX(Çalışanlar!$E$5:$E$34,MATCH($B45,Çalışanlar!$B$5:$B$34,0))),""))</f>
        <v/>
      </c>
      <c r="E45" s="25"/>
      <c r="F45" s="25"/>
      <c r="G45" s="22"/>
      <c r="H45" s="26" t="str">
        <f t="shared" si="0"/>
        <v/>
      </c>
      <c r="I45" s="27" t="str">
        <f t="shared" si="1"/>
        <v/>
      </c>
      <c r="J45" s="27" t="str">
        <f t="shared" si="2"/>
        <v/>
      </c>
      <c r="K45" s="21"/>
    </row>
    <row r="46" spans="1:11" x14ac:dyDescent="0.2">
      <c r="A46" s="20"/>
      <c r="B46" s="21"/>
      <c r="C46" s="24" t="str">
        <f>IF($B46="","",IFERROR(IF(INDEX(Çalışanlar!$D$5:$D$34,MATCH($B46,Çalışanlar!$B$5:$B$34,0))="","",INDEX(Çalışanlar!$D$5:$D$34,MATCH($B46,Çalışanlar!$B$5:$B$34,0))),""))</f>
        <v/>
      </c>
      <c r="D46" s="32" t="str">
        <f>IF($B46="","",IFERROR(IF(INDEX(Çalışanlar!$E$5:$E$34,MATCH($B46,Çalışanlar!$B$5:$B$34,0))="","",INDEX(Çalışanlar!$E$5:$E$34,MATCH($B46,Çalışanlar!$B$5:$B$34,0))),""))</f>
        <v/>
      </c>
      <c r="E46" s="25"/>
      <c r="F46" s="25"/>
      <c r="G46" s="22"/>
      <c r="H46" s="26" t="str">
        <f t="shared" si="0"/>
        <v/>
      </c>
      <c r="I46" s="27" t="str">
        <f t="shared" si="1"/>
        <v/>
      </c>
      <c r="J46" s="27" t="str">
        <f t="shared" si="2"/>
        <v/>
      </c>
      <c r="K46" s="21"/>
    </row>
    <row r="47" spans="1:11" x14ac:dyDescent="0.2">
      <c r="A47" s="20"/>
      <c r="B47" s="21"/>
      <c r="C47" s="24" t="str">
        <f>IF($B47="","",IFERROR(IF(INDEX(Çalışanlar!$D$5:$D$34,MATCH($B47,Çalışanlar!$B$5:$B$34,0))="","",INDEX(Çalışanlar!$D$5:$D$34,MATCH($B47,Çalışanlar!$B$5:$B$34,0))),""))</f>
        <v/>
      </c>
      <c r="D47" s="32" t="str">
        <f>IF($B47="","",IFERROR(IF(INDEX(Çalışanlar!$E$5:$E$34,MATCH($B47,Çalışanlar!$B$5:$B$34,0))="","",INDEX(Çalışanlar!$E$5:$E$34,MATCH($B47,Çalışanlar!$B$5:$B$34,0))),""))</f>
        <v/>
      </c>
      <c r="E47" s="25"/>
      <c r="F47" s="25"/>
      <c r="G47" s="22"/>
      <c r="H47" s="26" t="str">
        <f t="shared" si="0"/>
        <v/>
      </c>
      <c r="I47" s="27" t="str">
        <f t="shared" si="1"/>
        <v/>
      </c>
      <c r="J47" s="27" t="str">
        <f t="shared" si="2"/>
        <v/>
      </c>
      <c r="K47" s="21"/>
    </row>
    <row r="48" spans="1:11" x14ac:dyDescent="0.2">
      <c r="A48" s="20"/>
      <c r="B48" s="21"/>
      <c r="C48" s="24" t="str">
        <f>IF($B48="","",IFERROR(IF(INDEX(Çalışanlar!$D$5:$D$34,MATCH($B48,Çalışanlar!$B$5:$B$34,0))="","",INDEX(Çalışanlar!$D$5:$D$34,MATCH($B48,Çalışanlar!$B$5:$B$34,0))),""))</f>
        <v/>
      </c>
      <c r="D48" s="32" t="str">
        <f>IF($B48="","",IFERROR(IF(INDEX(Çalışanlar!$E$5:$E$34,MATCH($B48,Çalışanlar!$B$5:$B$34,0))="","",INDEX(Çalışanlar!$E$5:$E$34,MATCH($B48,Çalışanlar!$B$5:$B$34,0))),""))</f>
        <v/>
      </c>
      <c r="E48" s="25"/>
      <c r="F48" s="25"/>
      <c r="G48" s="22"/>
      <c r="H48" s="26" t="str">
        <f t="shared" si="0"/>
        <v/>
      </c>
      <c r="I48" s="27" t="str">
        <f t="shared" si="1"/>
        <v/>
      </c>
      <c r="J48" s="27" t="str">
        <f t="shared" si="2"/>
        <v/>
      </c>
      <c r="K48" s="21"/>
    </row>
    <row r="49" spans="1:11" x14ac:dyDescent="0.2">
      <c r="A49" s="20"/>
      <c r="B49" s="21"/>
      <c r="C49" s="24" t="str">
        <f>IF($B49="","",IFERROR(IF(INDEX(Çalışanlar!$D$5:$D$34,MATCH($B49,Çalışanlar!$B$5:$B$34,0))="","",INDEX(Çalışanlar!$D$5:$D$34,MATCH($B49,Çalışanlar!$B$5:$B$34,0))),""))</f>
        <v/>
      </c>
      <c r="D49" s="32" t="str">
        <f>IF($B49="","",IFERROR(IF(INDEX(Çalışanlar!$E$5:$E$34,MATCH($B49,Çalışanlar!$B$5:$B$34,0))="","",INDEX(Çalışanlar!$E$5:$E$34,MATCH($B49,Çalışanlar!$B$5:$B$34,0))),""))</f>
        <v/>
      </c>
      <c r="E49" s="25"/>
      <c r="F49" s="25"/>
      <c r="G49" s="22"/>
      <c r="H49" s="26" t="str">
        <f t="shared" si="0"/>
        <v/>
      </c>
      <c r="I49" s="27" t="str">
        <f t="shared" si="1"/>
        <v/>
      </c>
      <c r="J49" s="27" t="str">
        <f t="shared" si="2"/>
        <v/>
      </c>
      <c r="K49" s="21"/>
    </row>
    <row r="50" spans="1:11" x14ac:dyDescent="0.2">
      <c r="A50" s="20"/>
      <c r="B50" s="21"/>
      <c r="C50" s="24" t="str">
        <f>IF($B50="","",IFERROR(IF(INDEX(Çalışanlar!$D$5:$D$34,MATCH($B50,Çalışanlar!$B$5:$B$34,0))="","",INDEX(Çalışanlar!$D$5:$D$34,MATCH($B50,Çalışanlar!$B$5:$B$34,0))),""))</f>
        <v/>
      </c>
      <c r="D50" s="32" t="str">
        <f>IF($B50="","",IFERROR(IF(INDEX(Çalışanlar!$E$5:$E$34,MATCH($B50,Çalışanlar!$B$5:$B$34,0))="","",INDEX(Çalışanlar!$E$5:$E$34,MATCH($B50,Çalışanlar!$B$5:$B$34,0))),""))</f>
        <v/>
      </c>
      <c r="E50" s="25"/>
      <c r="F50" s="25"/>
      <c r="G50" s="22"/>
      <c r="H50" s="26" t="str">
        <f t="shared" si="0"/>
        <v/>
      </c>
      <c r="I50" s="27" t="str">
        <f t="shared" si="1"/>
        <v/>
      </c>
      <c r="J50" s="27" t="str">
        <f t="shared" si="2"/>
        <v/>
      </c>
      <c r="K50" s="21"/>
    </row>
    <row r="51" spans="1:11" x14ac:dyDescent="0.2">
      <c r="A51" s="20"/>
      <c r="B51" s="21"/>
      <c r="C51" s="24" t="str">
        <f>IF($B51="","",IFERROR(IF(INDEX(Çalışanlar!$D$5:$D$34,MATCH($B51,Çalışanlar!$B$5:$B$34,0))="","",INDEX(Çalışanlar!$D$5:$D$34,MATCH($B51,Çalışanlar!$B$5:$B$34,0))),""))</f>
        <v/>
      </c>
      <c r="D51" s="32" t="str">
        <f>IF($B51="","",IFERROR(IF(INDEX(Çalışanlar!$E$5:$E$34,MATCH($B51,Çalışanlar!$B$5:$B$34,0))="","",INDEX(Çalışanlar!$E$5:$E$34,MATCH($B51,Çalışanlar!$B$5:$B$34,0))),""))</f>
        <v/>
      </c>
      <c r="E51" s="25"/>
      <c r="F51" s="25"/>
      <c r="G51" s="22"/>
      <c r="H51" s="26" t="str">
        <f t="shared" si="0"/>
        <v/>
      </c>
      <c r="I51" s="27" t="str">
        <f t="shared" si="1"/>
        <v/>
      </c>
      <c r="J51" s="27" t="str">
        <f t="shared" si="2"/>
        <v/>
      </c>
      <c r="K51" s="21"/>
    </row>
    <row r="52" spans="1:11" x14ac:dyDescent="0.2">
      <c r="A52" s="20"/>
      <c r="B52" s="21"/>
      <c r="C52" s="24" t="str">
        <f>IF($B52="","",IFERROR(IF(INDEX(Çalışanlar!$D$5:$D$34,MATCH($B52,Çalışanlar!$B$5:$B$34,0))="","",INDEX(Çalışanlar!$D$5:$D$34,MATCH($B52,Çalışanlar!$B$5:$B$34,0))),""))</f>
        <v/>
      </c>
      <c r="D52" s="32" t="str">
        <f>IF($B52="","",IFERROR(IF(INDEX(Çalışanlar!$E$5:$E$34,MATCH($B52,Çalışanlar!$B$5:$B$34,0))="","",INDEX(Çalışanlar!$E$5:$E$34,MATCH($B52,Çalışanlar!$B$5:$B$34,0))),""))</f>
        <v/>
      </c>
      <c r="E52" s="25"/>
      <c r="F52" s="25"/>
      <c r="G52" s="22"/>
      <c r="H52" s="26" t="str">
        <f t="shared" si="0"/>
        <v/>
      </c>
      <c r="I52" s="27" t="str">
        <f t="shared" si="1"/>
        <v/>
      </c>
      <c r="J52" s="27" t="str">
        <f t="shared" si="2"/>
        <v/>
      </c>
      <c r="K52" s="21"/>
    </row>
    <row r="53" spans="1:11" x14ac:dyDescent="0.2">
      <c r="A53" s="20"/>
      <c r="B53" s="21"/>
      <c r="C53" s="24" t="str">
        <f>IF($B53="","",IFERROR(IF(INDEX(Çalışanlar!$D$5:$D$34,MATCH($B53,Çalışanlar!$B$5:$B$34,0))="","",INDEX(Çalışanlar!$D$5:$D$34,MATCH($B53,Çalışanlar!$B$5:$B$34,0))),""))</f>
        <v/>
      </c>
      <c r="D53" s="32" t="str">
        <f>IF($B53="","",IFERROR(IF(INDEX(Çalışanlar!$E$5:$E$34,MATCH($B53,Çalışanlar!$B$5:$B$34,0))="","",INDEX(Çalışanlar!$E$5:$E$34,MATCH($B53,Çalışanlar!$B$5:$B$34,0))),""))</f>
        <v/>
      </c>
      <c r="E53" s="25"/>
      <c r="F53" s="25"/>
      <c r="G53" s="22"/>
      <c r="H53" s="26" t="str">
        <f t="shared" si="0"/>
        <v/>
      </c>
      <c r="I53" s="27" t="str">
        <f t="shared" si="1"/>
        <v/>
      </c>
      <c r="J53" s="27" t="str">
        <f t="shared" si="2"/>
        <v/>
      </c>
      <c r="K53" s="21"/>
    </row>
    <row r="54" spans="1:11" x14ac:dyDescent="0.2">
      <c r="A54" s="20"/>
      <c r="B54" s="21"/>
      <c r="C54" s="24" t="str">
        <f>IF($B54="","",IFERROR(IF(INDEX(Çalışanlar!$D$5:$D$34,MATCH($B54,Çalışanlar!$B$5:$B$34,0))="","",INDEX(Çalışanlar!$D$5:$D$34,MATCH($B54,Çalışanlar!$B$5:$B$34,0))),""))</f>
        <v/>
      </c>
      <c r="D54" s="32" t="str">
        <f>IF($B54="","",IFERROR(IF(INDEX(Çalışanlar!$E$5:$E$34,MATCH($B54,Çalışanlar!$B$5:$B$34,0))="","",INDEX(Çalışanlar!$E$5:$E$34,MATCH($B54,Çalışanlar!$B$5:$B$34,0))),""))</f>
        <v/>
      </c>
      <c r="E54" s="25"/>
      <c r="F54" s="25"/>
      <c r="G54" s="22"/>
      <c r="H54" s="26" t="str">
        <f t="shared" si="0"/>
        <v/>
      </c>
      <c r="I54" s="27" t="str">
        <f t="shared" si="1"/>
        <v/>
      </c>
      <c r="J54" s="27" t="str">
        <f t="shared" si="2"/>
        <v/>
      </c>
      <c r="K54" s="21"/>
    </row>
    <row r="55" spans="1:11" x14ac:dyDescent="0.2">
      <c r="A55" s="20"/>
      <c r="B55" s="21"/>
      <c r="C55" s="24" t="str">
        <f>IF($B55="","",IFERROR(IF(INDEX(Çalışanlar!$D$5:$D$34,MATCH($B55,Çalışanlar!$B$5:$B$34,0))="","",INDEX(Çalışanlar!$D$5:$D$34,MATCH($B55,Çalışanlar!$B$5:$B$34,0))),""))</f>
        <v/>
      </c>
      <c r="D55" s="32" t="str">
        <f>IF($B55="","",IFERROR(IF(INDEX(Çalışanlar!$E$5:$E$34,MATCH($B55,Çalışanlar!$B$5:$B$34,0))="","",INDEX(Çalışanlar!$E$5:$E$34,MATCH($B55,Çalışanlar!$B$5:$B$34,0))),""))</f>
        <v/>
      </c>
      <c r="E55" s="25"/>
      <c r="F55" s="25"/>
      <c r="G55" s="22"/>
      <c r="H55" s="26" t="str">
        <f t="shared" si="0"/>
        <v/>
      </c>
      <c r="I55" s="27" t="str">
        <f t="shared" si="1"/>
        <v/>
      </c>
      <c r="J55" s="27" t="str">
        <f t="shared" si="2"/>
        <v/>
      </c>
      <c r="K55" s="21"/>
    </row>
    <row r="56" spans="1:11" x14ac:dyDescent="0.2">
      <c r="A56" s="20"/>
      <c r="B56" s="21"/>
      <c r="C56" s="24" t="str">
        <f>IF($B56="","",IFERROR(IF(INDEX(Çalışanlar!$D$5:$D$34,MATCH($B56,Çalışanlar!$B$5:$B$34,0))="","",INDEX(Çalışanlar!$D$5:$D$34,MATCH($B56,Çalışanlar!$B$5:$B$34,0))),""))</f>
        <v/>
      </c>
      <c r="D56" s="32" t="str">
        <f>IF($B56="","",IFERROR(IF(INDEX(Çalışanlar!$E$5:$E$34,MATCH($B56,Çalışanlar!$B$5:$B$34,0))="","",INDEX(Çalışanlar!$E$5:$E$34,MATCH($B56,Çalışanlar!$B$5:$B$34,0))),""))</f>
        <v/>
      </c>
      <c r="E56" s="25"/>
      <c r="F56" s="25"/>
      <c r="G56" s="22"/>
      <c r="H56" s="26" t="str">
        <f t="shared" si="0"/>
        <v/>
      </c>
      <c r="I56" s="27" t="str">
        <f t="shared" si="1"/>
        <v/>
      </c>
      <c r="J56" s="27" t="str">
        <f t="shared" si="2"/>
        <v/>
      </c>
      <c r="K56" s="21"/>
    </row>
    <row r="57" spans="1:11" x14ac:dyDescent="0.2">
      <c r="A57" s="20"/>
      <c r="B57" s="21"/>
      <c r="C57" s="24" t="str">
        <f>IF($B57="","",IFERROR(IF(INDEX(Çalışanlar!$D$5:$D$34,MATCH($B57,Çalışanlar!$B$5:$B$34,0))="","",INDEX(Çalışanlar!$D$5:$D$34,MATCH($B57,Çalışanlar!$B$5:$B$34,0))),""))</f>
        <v/>
      </c>
      <c r="D57" s="32" t="str">
        <f>IF($B57="","",IFERROR(IF(INDEX(Çalışanlar!$E$5:$E$34,MATCH($B57,Çalışanlar!$B$5:$B$34,0))="","",INDEX(Çalışanlar!$E$5:$E$34,MATCH($B57,Çalışanlar!$B$5:$B$34,0))),""))</f>
        <v/>
      </c>
      <c r="E57" s="25"/>
      <c r="F57" s="25"/>
      <c r="G57" s="22"/>
      <c r="H57" s="26" t="str">
        <f t="shared" si="0"/>
        <v/>
      </c>
      <c r="I57" s="27" t="str">
        <f t="shared" si="1"/>
        <v/>
      </c>
      <c r="J57" s="27" t="str">
        <f t="shared" si="2"/>
        <v/>
      </c>
      <c r="K57" s="21"/>
    </row>
    <row r="58" spans="1:11" x14ac:dyDescent="0.2">
      <c r="A58" s="20"/>
      <c r="B58" s="21"/>
      <c r="C58" s="24" t="str">
        <f>IF($B58="","",IFERROR(IF(INDEX(Çalışanlar!$D$5:$D$34,MATCH($B58,Çalışanlar!$B$5:$B$34,0))="","",INDEX(Çalışanlar!$D$5:$D$34,MATCH($B58,Çalışanlar!$B$5:$B$34,0))),""))</f>
        <v/>
      </c>
      <c r="D58" s="32" t="str">
        <f>IF($B58="","",IFERROR(IF(INDEX(Çalışanlar!$E$5:$E$34,MATCH($B58,Çalışanlar!$B$5:$B$34,0))="","",INDEX(Çalışanlar!$E$5:$E$34,MATCH($B58,Çalışanlar!$B$5:$B$34,0))),""))</f>
        <v/>
      </c>
      <c r="E58" s="25"/>
      <c r="F58" s="25"/>
      <c r="G58" s="22"/>
      <c r="H58" s="26" t="str">
        <f t="shared" si="0"/>
        <v/>
      </c>
      <c r="I58" s="27" t="str">
        <f t="shared" si="1"/>
        <v/>
      </c>
      <c r="J58" s="27" t="str">
        <f t="shared" si="2"/>
        <v/>
      </c>
      <c r="K58" s="21"/>
    </row>
    <row r="59" spans="1:11" x14ac:dyDescent="0.2">
      <c r="A59" s="20"/>
      <c r="B59" s="21"/>
      <c r="C59" s="24" t="str">
        <f>IF($B59="","",IFERROR(IF(INDEX(Çalışanlar!$D$5:$D$34,MATCH($B59,Çalışanlar!$B$5:$B$34,0))="","",INDEX(Çalışanlar!$D$5:$D$34,MATCH($B59,Çalışanlar!$B$5:$B$34,0))),""))</f>
        <v/>
      </c>
      <c r="D59" s="32" t="str">
        <f>IF($B59="","",IFERROR(IF(INDEX(Çalışanlar!$E$5:$E$34,MATCH($B59,Çalışanlar!$B$5:$B$34,0))="","",INDEX(Çalışanlar!$E$5:$E$34,MATCH($B59,Çalışanlar!$B$5:$B$34,0))),""))</f>
        <v/>
      </c>
      <c r="E59" s="25"/>
      <c r="F59" s="25"/>
      <c r="G59" s="22"/>
      <c r="H59" s="26" t="str">
        <f t="shared" si="0"/>
        <v/>
      </c>
      <c r="I59" s="27" t="str">
        <f t="shared" si="1"/>
        <v/>
      </c>
      <c r="J59" s="27" t="str">
        <f t="shared" si="2"/>
        <v/>
      </c>
      <c r="K59" s="21"/>
    </row>
    <row r="60" spans="1:11" x14ac:dyDescent="0.2">
      <c r="A60" s="20"/>
      <c r="B60" s="21"/>
      <c r="C60" s="24" t="str">
        <f>IF($B60="","",IFERROR(IF(INDEX(Çalışanlar!$D$5:$D$34,MATCH($B60,Çalışanlar!$B$5:$B$34,0))="","",INDEX(Çalışanlar!$D$5:$D$34,MATCH($B60,Çalışanlar!$B$5:$B$34,0))),""))</f>
        <v/>
      </c>
      <c r="D60" s="32" t="str">
        <f>IF($B60="","",IFERROR(IF(INDEX(Çalışanlar!$E$5:$E$34,MATCH($B60,Çalışanlar!$B$5:$B$34,0))="","",INDEX(Çalışanlar!$E$5:$E$34,MATCH($B60,Çalışanlar!$B$5:$B$34,0))),""))</f>
        <v/>
      </c>
      <c r="E60" s="25"/>
      <c r="F60" s="25"/>
      <c r="G60" s="22"/>
      <c r="H60" s="26" t="str">
        <f t="shared" si="0"/>
        <v/>
      </c>
      <c r="I60" s="27" t="str">
        <f t="shared" si="1"/>
        <v/>
      </c>
      <c r="J60" s="27" t="str">
        <f t="shared" si="2"/>
        <v/>
      </c>
      <c r="K60" s="21"/>
    </row>
    <row r="61" spans="1:11" x14ac:dyDescent="0.2">
      <c r="A61" s="20"/>
      <c r="B61" s="21"/>
      <c r="C61" s="24" t="str">
        <f>IF($B61="","",IFERROR(IF(INDEX(Çalışanlar!$D$5:$D$34,MATCH($B61,Çalışanlar!$B$5:$B$34,0))="","",INDEX(Çalışanlar!$D$5:$D$34,MATCH($B61,Çalışanlar!$B$5:$B$34,0))),""))</f>
        <v/>
      </c>
      <c r="D61" s="32" t="str">
        <f>IF($B61="","",IFERROR(IF(INDEX(Çalışanlar!$E$5:$E$34,MATCH($B61,Çalışanlar!$B$5:$B$34,0))="","",INDEX(Çalışanlar!$E$5:$E$34,MATCH($B61,Çalışanlar!$B$5:$B$34,0))),""))</f>
        <v/>
      </c>
      <c r="E61" s="25"/>
      <c r="F61" s="25"/>
      <c r="G61" s="22"/>
      <c r="H61" s="26" t="str">
        <f t="shared" si="0"/>
        <v/>
      </c>
      <c r="I61" s="27" t="str">
        <f t="shared" si="1"/>
        <v/>
      </c>
      <c r="J61" s="27" t="str">
        <f t="shared" si="2"/>
        <v/>
      </c>
      <c r="K61" s="21"/>
    </row>
    <row r="62" spans="1:11" x14ac:dyDescent="0.2">
      <c r="A62" s="20"/>
      <c r="B62" s="21"/>
      <c r="C62" s="24" t="str">
        <f>IF($B62="","",IFERROR(IF(INDEX(Çalışanlar!$D$5:$D$34,MATCH($B62,Çalışanlar!$B$5:$B$34,0))="","",INDEX(Çalışanlar!$D$5:$D$34,MATCH($B62,Çalışanlar!$B$5:$B$34,0))),""))</f>
        <v/>
      </c>
      <c r="D62" s="32" t="str">
        <f>IF($B62="","",IFERROR(IF(INDEX(Çalışanlar!$E$5:$E$34,MATCH($B62,Çalışanlar!$B$5:$B$34,0))="","",INDEX(Çalışanlar!$E$5:$E$34,MATCH($B62,Çalışanlar!$B$5:$B$34,0))),""))</f>
        <v/>
      </c>
      <c r="E62" s="25"/>
      <c r="F62" s="25"/>
      <c r="G62" s="22"/>
      <c r="H62" s="26" t="str">
        <f t="shared" si="0"/>
        <v/>
      </c>
      <c r="I62" s="27" t="str">
        <f t="shared" si="1"/>
        <v/>
      </c>
      <c r="J62" s="27" t="str">
        <f t="shared" si="2"/>
        <v/>
      </c>
      <c r="K62" s="21"/>
    </row>
    <row r="63" spans="1:11" x14ac:dyDescent="0.2">
      <c r="A63" s="20"/>
      <c r="B63" s="21"/>
      <c r="C63" s="24" t="str">
        <f>IF($B63="","",IFERROR(IF(INDEX(Çalışanlar!$D$5:$D$34,MATCH($B63,Çalışanlar!$B$5:$B$34,0))="","",INDEX(Çalışanlar!$D$5:$D$34,MATCH($B63,Çalışanlar!$B$5:$B$34,0))),""))</f>
        <v/>
      </c>
      <c r="D63" s="32" t="str">
        <f>IF($B63="","",IFERROR(IF(INDEX(Çalışanlar!$E$5:$E$34,MATCH($B63,Çalışanlar!$B$5:$B$34,0))="","",INDEX(Çalışanlar!$E$5:$E$34,MATCH($B63,Çalışanlar!$B$5:$B$34,0))),""))</f>
        <v/>
      </c>
      <c r="E63" s="25"/>
      <c r="F63" s="25"/>
      <c r="G63" s="22"/>
      <c r="H63" s="26" t="str">
        <f t="shared" si="0"/>
        <v/>
      </c>
      <c r="I63" s="27" t="str">
        <f t="shared" si="1"/>
        <v/>
      </c>
      <c r="J63" s="27" t="str">
        <f t="shared" si="2"/>
        <v/>
      </c>
      <c r="K63" s="21"/>
    </row>
    <row r="64" spans="1:11" x14ac:dyDescent="0.2">
      <c r="A64" s="20"/>
      <c r="B64" s="21"/>
      <c r="C64" s="24" t="str">
        <f>IF($B64="","",IFERROR(IF(INDEX(Çalışanlar!$D$5:$D$34,MATCH($B64,Çalışanlar!$B$5:$B$34,0))="","",INDEX(Çalışanlar!$D$5:$D$34,MATCH($B64,Çalışanlar!$B$5:$B$34,0))),""))</f>
        <v/>
      </c>
      <c r="D64" s="32" t="str">
        <f>IF($B64="","",IFERROR(IF(INDEX(Çalışanlar!$E$5:$E$34,MATCH($B64,Çalışanlar!$B$5:$B$34,0))="","",INDEX(Çalışanlar!$E$5:$E$34,MATCH($B64,Çalışanlar!$B$5:$B$34,0))),""))</f>
        <v/>
      </c>
      <c r="E64" s="25"/>
      <c r="F64" s="25"/>
      <c r="G64" s="22"/>
      <c r="H64" s="26" t="str">
        <f t="shared" si="0"/>
        <v/>
      </c>
      <c r="I64" s="27" t="str">
        <f t="shared" si="1"/>
        <v/>
      </c>
      <c r="J64" s="27" t="str">
        <f t="shared" si="2"/>
        <v/>
      </c>
      <c r="K64" s="21"/>
    </row>
    <row r="65" spans="1:11" x14ac:dyDescent="0.2">
      <c r="A65" s="20"/>
      <c r="B65" s="21"/>
      <c r="C65" s="24" t="str">
        <f>IF($B65="","",IFERROR(IF(INDEX(Çalışanlar!$D$5:$D$34,MATCH($B65,Çalışanlar!$B$5:$B$34,0))="","",INDEX(Çalışanlar!$D$5:$D$34,MATCH($B65,Çalışanlar!$B$5:$B$34,0))),""))</f>
        <v/>
      </c>
      <c r="D65" s="32" t="str">
        <f>IF($B65="","",IFERROR(IF(INDEX(Çalışanlar!$E$5:$E$34,MATCH($B65,Çalışanlar!$B$5:$B$34,0))="","",INDEX(Çalışanlar!$E$5:$E$34,MATCH($B65,Çalışanlar!$B$5:$B$34,0))),""))</f>
        <v/>
      </c>
      <c r="E65" s="25"/>
      <c r="F65" s="25"/>
      <c r="G65" s="22"/>
      <c r="H65" s="26" t="str">
        <f t="shared" si="0"/>
        <v/>
      </c>
      <c r="I65" s="27" t="str">
        <f t="shared" si="1"/>
        <v/>
      </c>
      <c r="J65" s="27" t="str">
        <f t="shared" si="2"/>
        <v/>
      </c>
      <c r="K65" s="21"/>
    </row>
    <row r="66" spans="1:11" x14ac:dyDescent="0.2">
      <c r="A66" s="20"/>
      <c r="B66" s="21"/>
      <c r="C66" s="24" t="str">
        <f>IF($B66="","",IFERROR(IF(INDEX(Çalışanlar!$D$5:$D$34,MATCH($B66,Çalışanlar!$B$5:$B$34,0))="","",INDEX(Çalışanlar!$D$5:$D$34,MATCH($B66,Çalışanlar!$B$5:$B$34,0))),""))</f>
        <v/>
      </c>
      <c r="D66" s="32" t="str">
        <f>IF($B66="","",IFERROR(IF(INDEX(Çalışanlar!$E$5:$E$34,MATCH($B66,Çalışanlar!$B$5:$B$34,0))="","",INDEX(Çalışanlar!$E$5:$E$34,MATCH($B66,Çalışanlar!$B$5:$B$34,0))),""))</f>
        <v/>
      </c>
      <c r="E66" s="25"/>
      <c r="F66" s="25"/>
      <c r="G66" s="22"/>
      <c r="H66" s="26" t="str">
        <f t="shared" si="0"/>
        <v/>
      </c>
      <c r="I66" s="27" t="str">
        <f t="shared" si="1"/>
        <v/>
      </c>
      <c r="J66" s="27" t="str">
        <f t="shared" si="2"/>
        <v/>
      </c>
      <c r="K66" s="21"/>
    </row>
    <row r="67" spans="1:11" x14ac:dyDescent="0.2">
      <c r="A67" s="20"/>
      <c r="B67" s="21"/>
      <c r="C67" s="24" t="str">
        <f>IF($B67="","",IFERROR(IF(INDEX(Çalışanlar!$D$5:$D$34,MATCH($B67,Çalışanlar!$B$5:$B$34,0))="","",INDEX(Çalışanlar!$D$5:$D$34,MATCH($B67,Çalışanlar!$B$5:$B$34,0))),""))</f>
        <v/>
      </c>
      <c r="D67" s="32" t="str">
        <f>IF($B67="","",IFERROR(IF(INDEX(Çalışanlar!$E$5:$E$34,MATCH($B67,Çalışanlar!$B$5:$B$34,0))="","",INDEX(Çalışanlar!$E$5:$E$34,MATCH($B67,Çalışanlar!$B$5:$B$34,0))),""))</f>
        <v/>
      </c>
      <c r="E67" s="25"/>
      <c r="F67" s="25"/>
      <c r="G67" s="22"/>
      <c r="H67" s="26" t="str">
        <f t="shared" si="0"/>
        <v/>
      </c>
      <c r="I67" s="27" t="str">
        <f t="shared" si="1"/>
        <v/>
      </c>
      <c r="J67" s="27" t="str">
        <f t="shared" si="2"/>
        <v/>
      </c>
      <c r="K67" s="21"/>
    </row>
    <row r="68" spans="1:11" x14ac:dyDescent="0.2">
      <c r="A68" s="20"/>
      <c r="B68" s="21"/>
      <c r="C68" s="24" t="str">
        <f>IF($B68="","",IFERROR(IF(INDEX(Çalışanlar!$D$5:$D$34,MATCH($B68,Çalışanlar!$B$5:$B$34,0))="","",INDEX(Çalışanlar!$D$5:$D$34,MATCH($B68,Çalışanlar!$B$5:$B$34,0))),""))</f>
        <v/>
      </c>
      <c r="D68" s="32" t="str">
        <f>IF($B68="","",IFERROR(IF(INDEX(Çalışanlar!$E$5:$E$34,MATCH($B68,Çalışanlar!$B$5:$B$34,0))="","",INDEX(Çalışanlar!$E$5:$E$34,MATCH($B68,Çalışanlar!$B$5:$B$34,0))),""))</f>
        <v/>
      </c>
      <c r="E68" s="25"/>
      <c r="F68" s="25"/>
      <c r="G68" s="22"/>
      <c r="H68" s="26" t="str">
        <f t="shared" si="0"/>
        <v/>
      </c>
      <c r="I68" s="27" t="str">
        <f t="shared" si="1"/>
        <v/>
      </c>
      <c r="J68" s="27" t="str">
        <f t="shared" si="2"/>
        <v/>
      </c>
      <c r="K68" s="21"/>
    </row>
    <row r="69" spans="1:11" x14ac:dyDescent="0.2">
      <c r="A69" s="20"/>
      <c r="B69" s="21"/>
      <c r="C69" s="24" t="str">
        <f>IF($B69="","",IFERROR(IF(INDEX(Çalışanlar!$D$5:$D$34,MATCH($B69,Çalışanlar!$B$5:$B$34,0))="","",INDEX(Çalışanlar!$D$5:$D$34,MATCH($B69,Çalışanlar!$B$5:$B$34,0))),""))</f>
        <v/>
      </c>
      <c r="D69" s="32" t="str">
        <f>IF($B69="","",IFERROR(IF(INDEX(Çalışanlar!$E$5:$E$34,MATCH($B69,Çalışanlar!$B$5:$B$34,0))="","",INDEX(Çalışanlar!$E$5:$E$34,MATCH($B69,Çalışanlar!$B$5:$B$34,0))),""))</f>
        <v/>
      </c>
      <c r="E69" s="25"/>
      <c r="F69" s="25"/>
      <c r="G69" s="22"/>
      <c r="H69" s="26" t="str">
        <f t="shared" si="0"/>
        <v/>
      </c>
      <c r="I69" s="27" t="str">
        <f t="shared" si="1"/>
        <v/>
      </c>
      <c r="J69" s="27" t="str">
        <f t="shared" si="2"/>
        <v/>
      </c>
      <c r="K69" s="21"/>
    </row>
    <row r="70" spans="1:11" x14ac:dyDescent="0.2">
      <c r="A70" s="20"/>
      <c r="B70" s="21"/>
      <c r="C70" s="24" t="str">
        <f>IF($B70="","",IFERROR(IF(INDEX(Çalışanlar!$D$5:$D$34,MATCH($B70,Çalışanlar!$B$5:$B$34,0))="","",INDEX(Çalışanlar!$D$5:$D$34,MATCH($B70,Çalışanlar!$B$5:$B$34,0))),""))</f>
        <v/>
      </c>
      <c r="D70" s="32" t="str">
        <f>IF($B70="","",IFERROR(IF(INDEX(Çalışanlar!$E$5:$E$34,MATCH($B70,Çalışanlar!$B$5:$B$34,0))="","",INDEX(Çalışanlar!$E$5:$E$34,MATCH($B70,Çalışanlar!$B$5:$B$34,0))),""))</f>
        <v/>
      </c>
      <c r="E70" s="25"/>
      <c r="F70" s="25"/>
      <c r="G70" s="22"/>
      <c r="H70" s="26" t="str">
        <f t="shared" ref="H70:H133" si="3">IF(OR($E70="",$F70=""),"",ROUND(MOD($F70-$E70,1)*24-N($G70)/60,2))</f>
        <v/>
      </c>
      <c r="I70" s="27" t="str">
        <f t="shared" ref="I70:I133" si="4">IF(OR($D70="",$E70=""),"",IF(ROUND(($E70-$D70)*1440,0)&gt;$C$3,ROUND(($E70-$D70)*1440,0),""))</f>
        <v/>
      </c>
      <c r="J70" s="27" t="str">
        <f t="shared" ref="J70:J133" si="5">IF(AND($E70="",$F70=""),"",IF($F70="","Çıkış yok",IF($E70="","Giriş yok",IF($F70&lt;$E70,"Gece",""))))</f>
        <v/>
      </c>
      <c r="K70" s="21"/>
    </row>
    <row r="71" spans="1:11" x14ac:dyDescent="0.2">
      <c r="A71" s="20"/>
      <c r="B71" s="21"/>
      <c r="C71" s="24" t="str">
        <f>IF($B71="","",IFERROR(IF(INDEX(Çalışanlar!$D$5:$D$34,MATCH($B71,Çalışanlar!$B$5:$B$34,0))="","",INDEX(Çalışanlar!$D$5:$D$34,MATCH($B71,Çalışanlar!$B$5:$B$34,0))),""))</f>
        <v/>
      </c>
      <c r="D71" s="32" t="str">
        <f>IF($B71="","",IFERROR(IF(INDEX(Çalışanlar!$E$5:$E$34,MATCH($B71,Çalışanlar!$B$5:$B$34,0))="","",INDEX(Çalışanlar!$E$5:$E$34,MATCH($B71,Çalışanlar!$B$5:$B$34,0))),""))</f>
        <v/>
      </c>
      <c r="E71" s="25"/>
      <c r="F71" s="25"/>
      <c r="G71" s="22"/>
      <c r="H71" s="26" t="str">
        <f t="shared" si="3"/>
        <v/>
      </c>
      <c r="I71" s="27" t="str">
        <f t="shared" si="4"/>
        <v/>
      </c>
      <c r="J71" s="27" t="str">
        <f t="shared" si="5"/>
        <v/>
      </c>
      <c r="K71" s="21"/>
    </row>
    <row r="72" spans="1:11" x14ac:dyDescent="0.2">
      <c r="A72" s="20"/>
      <c r="B72" s="21"/>
      <c r="C72" s="24" t="str">
        <f>IF($B72="","",IFERROR(IF(INDEX(Çalışanlar!$D$5:$D$34,MATCH($B72,Çalışanlar!$B$5:$B$34,0))="","",INDEX(Çalışanlar!$D$5:$D$34,MATCH($B72,Çalışanlar!$B$5:$B$34,0))),""))</f>
        <v/>
      </c>
      <c r="D72" s="32" t="str">
        <f>IF($B72="","",IFERROR(IF(INDEX(Çalışanlar!$E$5:$E$34,MATCH($B72,Çalışanlar!$B$5:$B$34,0))="","",INDEX(Çalışanlar!$E$5:$E$34,MATCH($B72,Çalışanlar!$B$5:$B$34,0))),""))</f>
        <v/>
      </c>
      <c r="E72" s="25"/>
      <c r="F72" s="25"/>
      <c r="G72" s="22"/>
      <c r="H72" s="26" t="str">
        <f t="shared" si="3"/>
        <v/>
      </c>
      <c r="I72" s="27" t="str">
        <f t="shared" si="4"/>
        <v/>
      </c>
      <c r="J72" s="27" t="str">
        <f t="shared" si="5"/>
        <v/>
      </c>
      <c r="K72" s="21"/>
    </row>
    <row r="73" spans="1:11" x14ac:dyDescent="0.2">
      <c r="A73" s="20"/>
      <c r="B73" s="21"/>
      <c r="C73" s="24" t="str">
        <f>IF($B73="","",IFERROR(IF(INDEX(Çalışanlar!$D$5:$D$34,MATCH($B73,Çalışanlar!$B$5:$B$34,0))="","",INDEX(Çalışanlar!$D$5:$D$34,MATCH($B73,Çalışanlar!$B$5:$B$34,0))),""))</f>
        <v/>
      </c>
      <c r="D73" s="32" t="str">
        <f>IF($B73="","",IFERROR(IF(INDEX(Çalışanlar!$E$5:$E$34,MATCH($B73,Çalışanlar!$B$5:$B$34,0))="","",INDEX(Çalışanlar!$E$5:$E$34,MATCH($B73,Çalışanlar!$B$5:$B$34,0))),""))</f>
        <v/>
      </c>
      <c r="E73" s="25"/>
      <c r="F73" s="25"/>
      <c r="G73" s="22"/>
      <c r="H73" s="26" t="str">
        <f t="shared" si="3"/>
        <v/>
      </c>
      <c r="I73" s="27" t="str">
        <f t="shared" si="4"/>
        <v/>
      </c>
      <c r="J73" s="27" t="str">
        <f t="shared" si="5"/>
        <v/>
      </c>
      <c r="K73" s="21"/>
    </row>
    <row r="74" spans="1:11" x14ac:dyDescent="0.2">
      <c r="A74" s="20"/>
      <c r="B74" s="21"/>
      <c r="C74" s="24" t="str">
        <f>IF($B74="","",IFERROR(IF(INDEX(Çalışanlar!$D$5:$D$34,MATCH($B74,Çalışanlar!$B$5:$B$34,0))="","",INDEX(Çalışanlar!$D$5:$D$34,MATCH($B74,Çalışanlar!$B$5:$B$34,0))),""))</f>
        <v/>
      </c>
      <c r="D74" s="32" t="str">
        <f>IF($B74="","",IFERROR(IF(INDEX(Çalışanlar!$E$5:$E$34,MATCH($B74,Çalışanlar!$B$5:$B$34,0))="","",INDEX(Çalışanlar!$E$5:$E$34,MATCH($B74,Çalışanlar!$B$5:$B$34,0))),""))</f>
        <v/>
      </c>
      <c r="E74" s="25"/>
      <c r="F74" s="25"/>
      <c r="G74" s="22"/>
      <c r="H74" s="26" t="str">
        <f t="shared" si="3"/>
        <v/>
      </c>
      <c r="I74" s="27" t="str">
        <f t="shared" si="4"/>
        <v/>
      </c>
      <c r="J74" s="27" t="str">
        <f t="shared" si="5"/>
        <v/>
      </c>
      <c r="K74" s="21"/>
    </row>
    <row r="75" spans="1:11" x14ac:dyDescent="0.2">
      <c r="A75" s="20"/>
      <c r="B75" s="21"/>
      <c r="C75" s="24" t="str">
        <f>IF($B75="","",IFERROR(IF(INDEX(Çalışanlar!$D$5:$D$34,MATCH($B75,Çalışanlar!$B$5:$B$34,0))="","",INDEX(Çalışanlar!$D$5:$D$34,MATCH($B75,Çalışanlar!$B$5:$B$34,0))),""))</f>
        <v/>
      </c>
      <c r="D75" s="32" t="str">
        <f>IF($B75="","",IFERROR(IF(INDEX(Çalışanlar!$E$5:$E$34,MATCH($B75,Çalışanlar!$B$5:$B$34,0))="","",INDEX(Çalışanlar!$E$5:$E$34,MATCH($B75,Çalışanlar!$B$5:$B$34,0))),""))</f>
        <v/>
      </c>
      <c r="E75" s="25"/>
      <c r="F75" s="25"/>
      <c r="G75" s="22"/>
      <c r="H75" s="26" t="str">
        <f t="shared" si="3"/>
        <v/>
      </c>
      <c r="I75" s="27" t="str">
        <f t="shared" si="4"/>
        <v/>
      </c>
      <c r="J75" s="27" t="str">
        <f t="shared" si="5"/>
        <v/>
      </c>
      <c r="K75" s="21"/>
    </row>
    <row r="76" spans="1:11" x14ac:dyDescent="0.2">
      <c r="A76" s="20"/>
      <c r="B76" s="21"/>
      <c r="C76" s="24" t="str">
        <f>IF($B76="","",IFERROR(IF(INDEX(Çalışanlar!$D$5:$D$34,MATCH($B76,Çalışanlar!$B$5:$B$34,0))="","",INDEX(Çalışanlar!$D$5:$D$34,MATCH($B76,Çalışanlar!$B$5:$B$34,0))),""))</f>
        <v/>
      </c>
      <c r="D76" s="32" t="str">
        <f>IF($B76="","",IFERROR(IF(INDEX(Çalışanlar!$E$5:$E$34,MATCH($B76,Çalışanlar!$B$5:$B$34,0))="","",INDEX(Çalışanlar!$E$5:$E$34,MATCH($B76,Çalışanlar!$B$5:$B$34,0))),""))</f>
        <v/>
      </c>
      <c r="E76" s="25"/>
      <c r="F76" s="25"/>
      <c r="G76" s="22"/>
      <c r="H76" s="26" t="str">
        <f t="shared" si="3"/>
        <v/>
      </c>
      <c r="I76" s="27" t="str">
        <f t="shared" si="4"/>
        <v/>
      </c>
      <c r="J76" s="27" t="str">
        <f t="shared" si="5"/>
        <v/>
      </c>
      <c r="K76" s="21"/>
    </row>
    <row r="77" spans="1:11" x14ac:dyDescent="0.2">
      <c r="A77" s="20"/>
      <c r="B77" s="21"/>
      <c r="C77" s="24" t="str">
        <f>IF($B77="","",IFERROR(IF(INDEX(Çalışanlar!$D$5:$D$34,MATCH($B77,Çalışanlar!$B$5:$B$34,0))="","",INDEX(Çalışanlar!$D$5:$D$34,MATCH($B77,Çalışanlar!$B$5:$B$34,0))),""))</f>
        <v/>
      </c>
      <c r="D77" s="32" t="str">
        <f>IF($B77="","",IFERROR(IF(INDEX(Çalışanlar!$E$5:$E$34,MATCH($B77,Çalışanlar!$B$5:$B$34,0))="","",INDEX(Çalışanlar!$E$5:$E$34,MATCH($B77,Çalışanlar!$B$5:$B$34,0))),""))</f>
        <v/>
      </c>
      <c r="E77" s="25"/>
      <c r="F77" s="25"/>
      <c r="G77" s="22"/>
      <c r="H77" s="26" t="str">
        <f t="shared" si="3"/>
        <v/>
      </c>
      <c r="I77" s="27" t="str">
        <f t="shared" si="4"/>
        <v/>
      </c>
      <c r="J77" s="27" t="str">
        <f t="shared" si="5"/>
        <v/>
      </c>
      <c r="K77" s="21"/>
    </row>
    <row r="78" spans="1:11" x14ac:dyDescent="0.2">
      <c r="A78" s="20"/>
      <c r="B78" s="21"/>
      <c r="C78" s="24" t="str">
        <f>IF($B78="","",IFERROR(IF(INDEX(Çalışanlar!$D$5:$D$34,MATCH($B78,Çalışanlar!$B$5:$B$34,0))="","",INDEX(Çalışanlar!$D$5:$D$34,MATCH($B78,Çalışanlar!$B$5:$B$34,0))),""))</f>
        <v/>
      </c>
      <c r="D78" s="32" t="str">
        <f>IF($B78="","",IFERROR(IF(INDEX(Çalışanlar!$E$5:$E$34,MATCH($B78,Çalışanlar!$B$5:$B$34,0))="","",INDEX(Çalışanlar!$E$5:$E$34,MATCH($B78,Çalışanlar!$B$5:$B$34,0))),""))</f>
        <v/>
      </c>
      <c r="E78" s="25"/>
      <c r="F78" s="25"/>
      <c r="G78" s="22"/>
      <c r="H78" s="26" t="str">
        <f t="shared" si="3"/>
        <v/>
      </c>
      <c r="I78" s="27" t="str">
        <f t="shared" si="4"/>
        <v/>
      </c>
      <c r="J78" s="27" t="str">
        <f t="shared" si="5"/>
        <v/>
      </c>
      <c r="K78" s="21"/>
    </row>
    <row r="79" spans="1:11" x14ac:dyDescent="0.2">
      <c r="A79" s="20"/>
      <c r="B79" s="21"/>
      <c r="C79" s="24" t="str">
        <f>IF($B79="","",IFERROR(IF(INDEX(Çalışanlar!$D$5:$D$34,MATCH($B79,Çalışanlar!$B$5:$B$34,0))="","",INDEX(Çalışanlar!$D$5:$D$34,MATCH($B79,Çalışanlar!$B$5:$B$34,0))),""))</f>
        <v/>
      </c>
      <c r="D79" s="32" t="str">
        <f>IF($B79="","",IFERROR(IF(INDEX(Çalışanlar!$E$5:$E$34,MATCH($B79,Çalışanlar!$B$5:$B$34,0))="","",INDEX(Çalışanlar!$E$5:$E$34,MATCH($B79,Çalışanlar!$B$5:$B$34,0))),""))</f>
        <v/>
      </c>
      <c r="E79" s="25"/>
      <c r="F79" s="25"/>
      <c r="G79" s="22"/>
      <c r="H79" s="26" t="str">
        <f t="shared" si="3"/>
        <v/>
      </c>
      <c r="I79" s="27" t="str">
        <f t="shared" si="4"/>
        <v/>
      </c>
      <c r="J79" s="27" t="str">
        <f t="shared" si="5"/>
        <v/>
      </c>
      <c r="K79" s="21"/>
    </row>
    <row r="80" spans="1:11" x14ac:dyDescent="0.2">
      <c r="A80" s="20"/>
      <c r="B80" s="21"/>
      <c r="C80" s="24" t="str">
        <f>IF($B80="","",IFERROR(IF(INDEX(Çalışanlar!$D$5:$D$34,MATCH($B80,Çalışanlar!$B$5:$B$34,0))="","",INDEX(Çalışanlar!$D$5:$D$34,MATCH($B80,Çalışanlar!$B$5:$B$34,0))),""))</f>
        <v/>
      </c>
      <c r="D80" s="32" t="str">
        <f>IF($B80="","",IFERROR(IF(INDEX(Çalışanlar!$E$5:$E$34,MATCH($B80,Çalışanlar!$B$5:$B$34,0))="","",INDEX(Çalışanlar!$E$5:$E$34,MATCH($B80,Çalışanlar!$B$5:$B$34,0))),""))</f>
        <v/>
      </c>
      <c r="E80" s="25"/>
      <c r="F80" s="25"/>
      <c r="G80" s="22"/>
      <c r="H80" s="26" t="str">
        <f t="shared" si="3"/>
        <v/>
      </c>
      <c r="I80" s="27" t="str">
        <f t="shared" si="4"/>
        <v/>
      </c>
      <c r="J80" s="27" t="str">
        <f t="shared" si="5"/>
        <v/>
      </c>
      <c r="K80" s="21"/>
    </row>
    <row r="81" spans="1:11" x14ac:dyDescent="0.2">
      <c r="A81" s="20"/>
      <c r="B81" s="21"/>
      <c r="C81" s="24" t="str">
        <f>IF($B81="","",IFERROR(IF(INDEX(Çalışanlar!$D$5:$D$34,MATCH($B81,Çalışanlar!$B$5:$B$34,0))="","",INDEX(Çalışanlar!$D$5:$D$34,MATCH($B81,Çalışanlar!$B$5:$B$34,0))),""))</f>
        <v/>
      </c>
      <c r="D81" s="32" t="str">
        <f>IF($B81="","",IFERROR(IF(INDEX(Çalışanlar!$E$5:$E$34,MATCH($B81,Çalışanlar!$B$5:$B$34,0))="","",INDEX(Çalışanlar!$E$5:$E$34,MATCH($B81,Çalışanlar!$B$5:$B$34,0))),""))</f>
        <v/>
      </c>
      <c r="E81" s="25"/>
      <c r="F81" s="25"/>
      <c r="G81" s="22"/>
      <c r="H81" s="26" t="str">
        <f t="shared" si="3"/>
        <v/>
      </c>
      <c r="I81" s="27" t="str">
        <f t="shared" si="4"/>
        <v/>
      </c>
      <c r="J81" s="27" t="str">
        <f t="shared" si="5"/>
        <v/>
      </c>
      <c r="K81" s="21"/>
    </row>
    <row r="82" spans="1:11" x14ac:dyDescent="0.2">
      <c r="A82" s="20"/>
      <c r="B82" s="21"/>
      <c r="C82" s="24" t="str">
        <f>IF($B82="","",IFERROR(IF(INDEX(Çalışanlar!$D$5:$D$34,MATCH($B82,Çalışanlar!$B$5:$B$34,0))="","",INDEX(Çalışanlar!$D$5:$D$34,MATCH($B82,Çalışanlar!$B$5:$B$34,0))),""))</f>
        <v/>
      </c>
      <c r="D82" s="32" t="str">
        <f>IF($B82="","",IFERROR(IF(INDEX(Çalışanlar!$E$5:$E$34,MATCH($B82,Çalışanlar!$B$5:$B$34,0))="","",INDEX(Çalışanlar!$E$5:$E$34,MATCH($B82,Çalışanlar!$B$5:$B$34,0))),""))</f>
        <v/>
      </c>
      <c r="E82" s="25"/>
      <c r="F82" s="25"/>
      <c r="G82" s="22"/>
      <c r="H82" s="26" t="str">
        <f t="shared" si="3"/>
        <v/>
      </c>
      <c r="I82" s="27" t="str">
        <f t="shared" si="4"/>
        <v/>
      </c>
      <c r="J82" s="27" t="str">
        <f t="shared" si="5"/>
        <v/>
      </c>
      <c r="K82" s="21"/>
    </row>
    <row r="83" spans="1:11" x14ac:dyDescent="0.2">
      <c r="A83" s="20"/>
      <c r="B83" s="21"/>
      <c r="C83" s="24" t="str">
        <f>IF($B83="","",IFERROR(IF(INDEX(Çalışanlar!$D$5:$D$34,MATCH($B83,Çalışanlar!$B$5:$B$34,0))="","",INDEX(Çalışanlar!$D$5:$D$34,MATCH($B83,Çalışanlar!$B$5:$B$34,0))),""))</f>
        <v/>
      </c>
      <c r="D83" s="32" t="str">
        <f>IF($B83="","",IFERROR(IF(INDEX(Çalışanlar!$E$5:$E$34,MATCH($B83,Çalışanlar!$B$5:$B$34,0))="","",INDEX(Çalışanlar!$E$5:$E$34,MATCH($B83,Çalışanlar!$B$5:$B$34,0))),""))</f>
        <v/>
      </c>
      <c r="E83" s="25"/>
      <c r="F83" s="25"/>
      <c r="G83" s="22"/>
      <c r="H83" s="26" t="str">
        <f t="shared" si="3"/>
        <v/>
      </c>
      <c r="I83" s="27" t="str">
        <f t="shared" si="4"/>
        <v/>
      </c>
      <c r="J83" s="27" t="str">
        <f t="shared" si="5"/>
        <v/>
      </c>
      <c r="K83" s="21"/>
    </row>
    <row r="84" spans="1:11" x14ac:dyDescent="0.2">
      <c r="A84" s="20"/>
      <c r="B84" s="21"/>
      <c r="C84" s="24" t="str">
        <f>IF($B84="","",IFERROR(IF(INDEX(Çalışanlar!$D$5:$D$34,MATCH($B84,Çalışanlar!$B$5:$B$34,0))="","",INDEX(Çalışanlar!$D$5:$D$34,MATCH($B84,Çalışanlar!$B$5:$B$34,0))),""))</f>
        <v/>
      </c>
      <c r="D84" s="32" t="str">
        <f>IF($B84="","",IFERROR(IF(INDEX(Çalışanlar!$E$5:$E$34,MATCH($B84,Çalışanlar!$B$5:$B$34,0))="","",INDEX(Çalışanlar!$E$5:$E$34,MATCH($B84,Çalışanlar!$B$5:$B$34,0))),""))</f>
        <v/>
      </c>
      <c r="E84" s="25"/>
      <c r="F84" s="25"/>
      <c r="G84" s="22"/>
      <c r="H84" s="26" t="str">
        <f t="shared" si="3"/>
        <v/>
      </c>
      <c r="I84" s="27" t="str">
        <f t="shared" si="4"/>
        <v/>
      </c>
      <c r="J84" s="27" t="str">
        <f t="shared" si="5"/>
        <v/>
      </c>
      <c r="K84" s="21"/>
    </row>
    <row r="85" spans="1:11" x14ac:dyDescent="0.2">
      <c r="A85" s="20"/>
      <c r="B85" s="21"/>
      <c r="C85" s="24" t="str">
        <f>IF($B85="","",IFERROR(IF(INDEX(Çalışanlar!$D$5:$D$34,MATCH($B85,Çalışanlar!$B$5:$B$34,0))="","",INDEX(Çalışanlar!$D$5:$D$34,MATCH($B85,Çalışanlar!$B$5:$B$34,0))),""))</f>
        <v/>
      </c>
      <c r="D85" s="32" t="str">
        <f>IF($B85="","",IFERROR(IF(INDEX(Çalışanlar!$E$5:$E$34,MATCH($B85,Çalışanlar!$B$5:$B$34,0))="","",INDEX(Çalışanlar!$E$5:$E$34,MATCH($B85,Çalışanlar!$B$5:$B$34,0))),""))</f>
        <v/>
      </c>
      <c r="E85" s="25"/>
      <c r="F85" s="25"/>
      <c r="G85" s="22"/>
      <c r="H85" s="26" t="str">
        <f t="shared" si="3"/>
        <v/>
      </c>
      <c r="I85" s="27" t="str">
        <f t="shared" si="4"/>
        <v/>
      </c>
      <c r="J85" s="27" t="str">
        <f t="shared" si="5"/>
        <v/>
      </c>
      <c r="K85" s="21"/>
    </row>
    <row r="86" spans="1:11" x14ac:dyDescent="0.2">
      <c r="A86" s="20"/>
      <c r="B86" s="21"/>
      <c r="C86" s="24" t="str">
        <f>IF($B86="","",IFERROR(IF(INDEX(Çalışanlar!$D$5:$D$34,MATCH($B86,Çalışanlar!$B$5:$B$34,0))="","",INDEX(Çalışanlar!$D$5:$D$34,MATCH($B86,Çalışanlar!$B$5:$B$34,0))),""))</f>
        <v/>
      </c>
      <c r="D86" s="32" t="str">
        <f>IF($B86="","",IFERROR(IF(INDEX(Çalışanlar!$E$5:$E$34,MATCH($B86,Çalışanlar!$B$5:$B$34,0))="","",INDEX(Çalışanlar!$E$5:$E$34,MATCH($B86,Çalışanlar!$B$5:$B$34,0))),""))</f>
        <v/>
      </c>
      <c r="E86" s="25"/>
      <c r="F86" s="25"/>
      <c r="G86" s="22"/>
      <c r="H86" s="26" t="str">
        <f t="shared" si="3"/>
        <v/>
      </c>
      <c r="I86" s="27" t="str">
        <f t="shared" si="4"/>
        <v/>
      </c>
      <c r="J86" s="27" t="str">
        <f t="shared" si="5"/>
        <v/>
      </c>
      <c r="K86" s="21"/>
    </row>
    <row r="87" spans="1:11" x14ac:dyDescent="0.2">
      <c r="A87" s="20"/>
      <c r="B87" s="21"/>
      <c r="C87" s="24" t="str">
        <f>IF($B87="","",IFERROR(IF(INDEX(Çalışanlar!$D$5:$D$34,MATCH($B87,Çalışanlar!$B$5:$B$34,0))="","",INDEX(Çalışanlar!$D$5:$D$34,MATCH($B87,Çalışanlar!$B$5:$B$34,0))),""))</f>
        <v/>
      </c>
      <c r="D87" s="32" t="str">
        <f>IF($B87="","",IFERROR(IF(INDEX(Çalışanlar!$E$5:$E$34,MATCH($B87,Çalışanlar!$B$5:$B$34,0))="","",INDEX(Çalışanlar!$E$5:$E$34,MATCH($B87,Çalışanlar!$B$5:$B$34,0))),""))</f>
        <v/>
      </c>
      <c r="E87" s="25"/>
      <c r="F87" s="25"/>
      <c r="G87" s="22"/>
      <c r="H87" s="26" t="str">
        <f t="shared" si="3"/>
        <v/>
      </c>
      <c r="I87" s="27" t="str">
        <f t="shared" si="4"/>
        <v/>
      </c>
      <c r="J87" s="27" t="str">
        <f t="shared" si="5"/>
        <v/>
      </c>
      <c r="K87" s="21"/>
    </row>
    <row r="88" spans="1:11" x14ac:dyDescent="0.2">
      <c r="A88" s="20"/>
      <c r="B88" s="21"/>
      <c r="C88" s="24" t="str">
        <f>IF($B88="","",IFERROR(IF(INDEX(Çalışanlar!$D$5:$D$34,MATCH($B88,Çalışanlar!$B$5:$B$34,0))="","",INDEX(Çalışanlar!$D$5:$D$34,MATCH($B88,Çalışanlar!$B$5:$B$34,0))),""))</f>
        <v/>
      </c>
      <c r="D88" s="32" t="str">
        <f>IF($B88="","",IFERROR(IF(INDEX(Çalışanlar!$E$5:$E$34,MATCH($B88,Çalışanlar!$B$5:$B$34,0))="","",INDEX(Çalışanlar!$E$5:$E$34,MATCH($B88,Çalışanlar!$B$5:$B$34,0))),""))</f>
        <v/>
      </c>
      <c r="E88" s="25"/>
      <c r="F88" s="25"/>
      <c r="G88" s="22"/>
      <c r="H88" s="26" t="str">
        <f t="shared" si="3"/>
        <v/>
      </c>
      <c r="I88" s="27" t="str">
        <f t="shared" si="4"/>
        <v/>
      </c>
      <c r="J88" s="27" t="str">
        <f t="shared" si="5"/>
        <v/>
      </c>
      <c r="K88" s="21"/>
    </row>
    <row r="89" spans="1:11" x14ac:dyDescent="0.2">
      <c r="A89" s="20"/>
      <c r="B89" s="21"/>
      <c r="C89" s="24" t="str">
        <f>IF($B89="","",IFERROR(IF(INDEX(Çalışanlar!$D$5:$D$34,MATCH($B89,Çalışanlar!$B$5:$B$34,0))="","",INDEX(Çalışanlar!$D$5:$D$34,MATCH($B89,Çalışanlar!$B$5:$B$34,0))),""))</f>
        <v/>
      </c>
      <c r="D89" s="32" t="str">
        <f>IF($B89="","",IFERROR(IF(INDEX(Çalışanlar!$E$5:$E$34,MATCH($B89,Çalışanlar!$B$5:$B$34,0))="","",INDEX(Çalışanlar!$E$5:$E$34,MATCH($B89,Çalışanlar!$B$5:$B$34,0))),""))</f>
        <v/>
      </c>
      <c r="E89" s="25"/>
      <c r="F89" s="25"/>
      <c r="G89" s="22"/>
      <c r="H89" s="26" t="str">
        <f t="shared" si="3"/>
        <v/>
      </c>
      <c r="I89" s="27" t="str">
        <f t="shared" si="4"/>
        <v/>
      </c>
      <c r="J89" s="27" t="str">
        <f t="shared" si="5"/>
        <v/>
      </c>
      <c r="K89" s="21"/>
    </row>
    <row r="90" spans="1:11" x14ac:dyDescent="0.2">
      <c r="A90" s="20"/>
      <c r="B90" s="21"/>
      <c r="C90" s="24" t="str">
        <f>IF($B90="","",IFERROR(IF(INDEX(Çalışanlar!$D$5:$D$34,MATCH($B90,Çalışanlar!$B$5:$B$34,0))="","",INDEX(Çalışanlar!$D$5:$D$34,MATCH($B90,Çalışanlar!$B$5:$B$34,0))),""))</f>
        <v/>
      </c>
      <c r="D90" s="32" t="str">
        <f>IF($B90="","",IFERROR(IF(INDEX(Çalışanlar!$E$5:$E$34,MATCH($B90,Çalışanlar!$B$5:$B$34,0))="","",INDEX(Çalışanlar!$E$5:$E$34,MATCH($B90,Çalışanlar!$B$5:$B$34,0))),""))</f>
        <v/>
      </c>
      <c r="E90" s="25"/>
      <c r="F90" s="25"/>
      <c r="G90" s="22"/>
      <c r="H90" s="26" t="str">
        <f t="shared" si="3"/>
        <v/>
      </c>
      <c r="I90" s="27" t="str">
        <f t="shared" si="4"/>
        <v/>
      </c>
      <c r="J90" s="27" t="str">
        <f t="shared" si="5"/>
        <v/>
      </c>
      <c r="K90" s="21"/>
    </row>
    <row r="91" spans="1:11" x14ac:dyDescent="0.2">
      <c r="A91" s="20"/>
      <c r="B91" s="21"/>
      <c r="C91" s="24" t="str">
        <f>IF($B91="","",IFERROR(IF(INDEX(Çalışanlar!$D$5:$D$34,MATCH($B91,Çalışanlar!$B$5:$B$34,0))="","",INDEX(Çalışanlar!$D$5:$D$34,MATCH($B91,Çalışanlar!$B$5:$B$34,0))),""))</f>
        <v/>
      </c>
      <c r="D91" s="32" t="str">
        <f>IF($B91="","",IFERROR(IF(INDEX(Çalışanlar!$E$5:$E$34,MATCH($B91,Çalışanlar!$B$5:$B$34,0))="","",INDEX(Çalışanlar!$E$5:$E$34,MATCH($B91,Çalışanlar!$B$5:$B$34,0))),""))</f>
        <v/>
      </c>
      <c r="E91" s="25"/>
      <c r="F91" s="25"/>
      <c r="G91" s="22"/>
      <c r="H91" s="26" t="str">
        <f t="shared" si="3"/>
        <v/>
      </c>
      <c r="I91" s="27" t="str">
        <f t="shared" si="4"/>
        <v/>
      </c>
      <c r="J91" s="27" t="str">
        <f t="shared" si="5"/>
        <v/>
      </c>
      <c r="K91" s="21"/>
    </row>
    <row r="92" spans="1:11" x14ac:dyDescent="0.2">
      <c r="A92" s="20"/>
      <c r="B92" s="21"/>
      <c r="C92" s="24" t="str">
        <f>IF($B92="","",IFERROR(IF(INDEX(Çalışanlar!$D$5:$D$34,MATCH($B92,Çalışanlar!$B$5:$B$34,0))="","",INDEX(Çalışanlar!$D$5:$D$34,MATCH($B92,Çalışanlar!$B$5:$B$34,0))),""))</f>
        <v/>
      </c>
      <c r="D92" s="32" t="str">
        <f>IF($B92="","",IFERROR(IF(INDEX(Çalışanlar!$E$5:$E$34,MATCH($B92,Çalışanlar!$B$5:$B$34,0))="","",INDEX(Çalışanlar!$E$5:$E$34,MATCH($B92,Çalışanlar!$B$5:$B$34,0))),""))</f>
        <v/>
      </c>
      <c r="E92" s="25"/>
      <c r="F92" s="25"/>
      <c r="G92" s="22"/>
      <c r="H92" s="26" t="str">
        <f t="shared" si="3"/>
        <v/>
      </c>
      <c r="I92" s="27" t="str">
        <f t="shared" si="4"/>
        <v/>
      </c>
      <c r="J92" s="27" t="str">
        <f t="shared" si="5"/>
        <v/>
      </c>
      <c r="K92" s="21"/>
    </row>
    <row r="93" spans="1:11" x14ac:dyDescent="0.2">
      <c r="A93" s="20"/>
      <c r="B93" s="21"/>
      <c r="C93" s="24" t="str">
        <f>IF($B93="","",IFERROR(IF(INDEX(Çalışanlar!$D$5:$D$34,MATCH($B93,Çalışanlar!$B$5:$B$34,0))="","",INDEX(Çalışanlar!$D$5:$D$34,MATCH($B93,Çalışanlar!$B$5:$B$34,0))),""))</f>
        <v/>
      </c>
      <c r="D93" s="32" t="str">
        <f>IF($B93="","",IFERROR(IF(INDEX(Çalışanlar!$E$5:$E$34,MATCH($B93,Çalışanlar!$B$5:$B$34,0))="","",INDEX(Çalışanlar!$E$5:$E$34,MATCH($B93,Çalışanlar!$B$5:$B$34,0))),""))</f>
        <v/>
      </c>
      <c r="E93" s="25"/>
      <c r="F93" s="25"/>
      <c r="G93" s="22"/>
      <c r="H93" s="26" t="str">
        <f t="shared" si="3"/>
        <v/>
      </c>
      <c r="I93" s="27" t="str">
        <f t="shared" si="4"/>
        <v/>
      </c>
      <c r="J93" s="27" t="str">
        <f t="shared" si="5"/>
        <v/>
      </c>
      <c r="K93" s="21"/>
    </row>
    <row r="94" spans="1:11" x14ac:dyDescent="0.2">
      <c r="A94" s="20"/>
      <c r="B94" s="21"/>
      <c r="C94" s="24" t="str">
        <f>IF($B94="","",IFERROR(IF(INDEX(Çalışanlar!$D$5:$D$34,MATCH($B94,Çalışanlar!$B$5:$B$34,0))="","",INDEX(Çalışanlar!$D$5:$D$34,MATCH($B94,Çalışanlar!$B$5:$B$34,0))),""))</f>
        <v/>
      </c>
      <c r="D94" s="32" t="str">
        <f>IF($B94="","",IFERROR(IF(INDEX(Çalışanlar!$E$5:$E$34,MATCH($B94,Çalışanlar!$B$5:$B$34,0))="","",INDEX(Çalışanlar!$E$5:$E$34,MATCH($B94,Çalışanlar!$B$5:$B$34,0))),""))</f>
        <v/>
      </c>
      <c r="E94" s="25"/>
      <c r="F94" s="25"/>
      <c r="G94" s="22"/>
      <c r="H94" s="26" t="str">
        <f t="shared" si="3"/>
        <v/>
      </c>
      <c r="I94" s="27" t="str">
        <f t="shared" si="4"/>
        <v/>
      </c>
      <c r="J94" s="27" t="str">
        <f t="shared" si="5"/>
        <v/>
      </c>
      <c r="K94" s="21"/>
    </row>
    <row r="95" spans="1:11" x14ac:dyDescent="0.2">
      <c r="A95" s="20"/>
      <c r="B95" s="21"/>
      <c r="C95" s="24" t="str">
        <f>IF($B95="","",IFERROR(IF(INDEX(Çalışanlar!$D$5:$D$34,MATCH($B95,Çalışanlar!$B$5:$B$34,0))="","",INDEX(Çalışanlar!$D$5:$D$34,MATCH($B95,Çalışanlar!$B$5:$B$34,0))),""))</f>
        <v/>
      </c>
      <c r="D95" s="32" t="str">
        <f>IF($B95="","",IFERROR(IF(INDEX(Çalışanlar!$E$5:$E$34,MATCH($B95,Çalışanlar!$B$5:$B$34,0))="","",INDEX(Çalışanlar!$E$5:$E$34,MATCH($B95,Çalışanlar!$B$5:$B$34,0))),""))</f>
        <v/>
      </c>
      <c r="E95" s="25"/>
      <c r="F95" s="25"/>
      <c r="G95" s="22"/>
      <c r="H95" s="26" t="str">
        <f t="shared" si="3"/>
        <v/>
      </c>
      <c r="I95" s="27" t="str">
        <f t="shared" si="4"/>
        <v/>
      </c>
      <c r="J95" s="27" t="str">
        <f t="shared" si="5"/>
        <v/>
      </c>
      <c r="K95" s="21"/>
    </row>
    <row r="96" spans="1:11" x14ac:dyDescent="0.2">
      <c r="A96" s="20"/>
      <c r="B96" s="21"/>
      <c r="C96" s="24" t="str">
        <f>IF($B96="","",IFERROR(IF(INDEX(Çalışanlar!$D$5:$D$34,MATCH($B96,Çalışanlar!$B$5:$B$34,0))="","",INDEX(Çalışanlar!$D$5:$D$34,MATCH($B96,Çalışanlar!$B$5:$B$34,0))),""))</f>
        <v/>
      </c>
      <c r="D96" s="32" t="str">
        <f>IF($B96="","",IFERROR(IF(INDEX(Çalışanlar!$E$5:$E$34,MATCH($B96,Çalışanlar!$B$5:$B$34,0))="","",INDEX(Çalışanlar!$E$5:$E$34,MATCH($B96,Çalışanlar!$B$5:$B$34,0))),""))</f>
        <v/>
      </c>
      <c r="E96" s="25"/>
      <c r="F96" s="25"/>
      <c r="G96" s="22"/>
      <c r="H96" s="26" t="str">
        <f t="shared" si="3"/>
        <v/>
      </c>
      <c r="I96" s="27" t="str">
        <f t="shared" si="4"/>
        <v/>
      </c>
      <c r="J96" s="27" t="str">
        <f t="shared" si="5"/>
        <v/>
      </c>
      <c r="K96" s="21"/>
    </row>
    <row r="97" spans="1:11" x14ac:dyDescent="0.2">
      <c r="A97" s="20"/>
      <c r="B97" s="21"/>
      <c r="C97" s="24" t="str">
        <f>IF($B97="","",IFERROR(IF(INDEX(Çalışanlar!$D$5:$D$34,MATCH($B97,Çalışanlar!$B$5:$B$34,0))="","",INDEX(Çalışanlar!$D$5:$D$34,MATCH($B97,Çalışanlar!$B$5:$B$34,0))),""))</f>
        <v/>
      </c>
      <c r="D97" s="32" t="str">
        <f>IF($B97="","",IFERROR(IF(INDEX(Çalışanlar!$E$5:$E$34,MATCH($B97,Çalışanlar!$B$5:$B$34,0))="","",INDEX(Çalışanlar!$E$5:$E$34,MATCH($B97,Çalışanlar!$B$5:$B$34,0))),""))</f>
        <v/>
      </c>
      <c r="E97" s="25"/>
      <c r="F97" s="25"/>
      <c r="G97" s="22"/>
      <c r="H97" s="26" t="str">
        <f t="shared" si="3"/>
        <v/>
      </c>
      <c r="I97" s="27" t="str">
        <f t="shared" si="4"/>
        <v/>
      </c>
      <c r="J97" s="27" t="str">
        <f t="shared" si="5"/>
        <v/>
      </c>
      <c r="K97" s="21"/>
    </row>
    <row r="98" spans="1:11" x14ac:dyDescent="0.2">
      <c r="A98" s="20"/>
      <c r="B98" s="21"/>
      <c r="C98" s="24" t="str">
        <f>IF($B98="","",IFERROR(IF(INDEX(Çalışanlar!$D$5:$D$34,MATCH($B98,Çalışanlar!$B$5:$B$34,0))="","",INDEX(Çalışanlar!$D$5:$D$34,MATCH($B98,Çalışanlar!$B$5:$B$34,0))),""))</f>
        <v/>
      </c>
      <c r="D98" s="32" t="str">
        <f>IF($B98="","",IFERROR(IF(INDEX(Çalışanlar!$E$5:$E$34,MATCH($B98,Çalışanlar!$B$5:$B$34,0))="","",INDEX(Çalışanlar!$E$5:$E$34,MATCH($B98,Çalışanlar!$B$5:$B$34,0))),""))</f>
        <v/>
      </c>
      <c r="E98" s="25"/>
      <c r="F98" s="25"/>
      <c r="G98" s="22"/>
      <c r="H98" s="26" t="str">
        <f t="shared" si="3"/>
        <v/>
      </c>
      <c r="I98" s="27" t="str">
        <f t="shared" si="4"/>
        <v/>
      </c>
      <c r="J98" s="27" t="str">
        <f t="shared" si="5"/>
        <v/>
      </c>
      <c r="K98" s="21"/>
    </row>
    <row r="99" spans="1:11" x14ac:dyDescent="0.2">
      <c r="A99" s="20"/>
      <c r="B99" s="21"/>
      <c r="C99" s="24" t="str">
        <f>IF($B99="","",IFERROR(IF(INDEX(Çalışanlar!$D$5:$D$34,MATCH($B99,Çalışanlar!$B$5:$B$34,0))="","",INDEX(Çalışanlar!$D$5:$D$34,MATCH($B99,Çalışanlar!$B$5:$B$34,0))),""))</f>
        <v/>
      </c>
      <c r="D99" s="32" t="str">
        <f>IF($B99="","",IFERROR(IF(INDEX(Çalışanlar!$E$5:$E$34,MATCH($B99,Çalışanlar!$B$5:$B$34,0))="","",INDEX(Çalışanlar!$E$5:$E$34,MATCH($B99,Çalışanlar!$B$5:$B$34,0))),""))</f>
        <v/>
      </c>
      <c r="E99" s="25"/>
      <c r="F99" s="25"/>
      <c r="G99" s="22"/>
      <c r="H99" s="26" t="str">
        <f t="shared" si="3"/>
        <v/>
      </c>
      <c r="I99" s="27" t="str">
        <f t="shared" si="4"/>
        <v/>
      </c>
      <c r="J99" s="27" t="str">
        <f t="shared" si="5"/>
        <v/>
      </c>
      <c r="K99" s="21"/>
    </row>
    <row r="100" spans="1:11" x14ac:dyDescent="0.2">
      <c r="A100" s="20"/>
      <c r="B100" s="21"/>
      <c r="C100" s="24" t="str">
        <f>IF($B100="","",IFERROR(IF(INDEX(Çalışanlar!$D$5:$D$34,MATCH($B100,Çalışanlar!$B$5:$B$34,0))="","",INDEX(Çalışanlar!$D$5:$D$34,MATCH($B100,Çalışanlar!$B$5:$B$34,0))),""))</f>
        <v/>
      </c>
      <c r="D100" s="32" t="str">
        <f>IF($B100="","",IFERROR(IF(INDEX(Çalışanlar!$E$5:$E$34,MATCH($B100,Çalışanlar!$B$5:$B$34,0))="","",INDEX(Çalışanlar!$E$5:$E$34,MATCH($B100,Çalışanlar!$B$5:$B$34,0))),""))</f>
        <v/>
      </c>
      <c r="E100" s="25"/>
      <c r="F100" s="25"/>
      <c r="G100" s="22"/>
      <c r="H100" s="26" t="str">
        <f t="shared" si="3"/>
        <v/>
      </c>
      <c r="I100" s="27" t="str">
        <f t="shared" si="4"/>
        <v/>
      </c>
      <c r="J100" s="27" t="str">
        <f t="shared" si="5"/>
        <v/>
      </c>
      <c r="K100" s="21"/>
    </row>
    <row r="101" spans="1:11" x14ac:dyDescent="0.2">
      <c r="A101" s="20"/>
      <c r="B101" s="21"/>
      <c r="C101" s="24" t="str">
        <f>IF($B101="","",IFERROR(IF(INDEX(Çalışanlar!$D$5:$D$34,MATCH($B101,Çalışanlar!$B$5:$B$34,0))="","",INDEX(Çalışanlar!$D$5:$D$34,MATCH($B101,Çalışanlar!$B$5:$B$34,0))),""))</f>
        <v/>
      </c>
      <c r="D101" s="32" t="str">
        <f>IF($B101="","",IFERROR(IF(INDEX(Çalışanlar!$E$5:$E$34,MATCH($B101,Çalışanlar!$B$5:$B$34,0))="","",INDEX(Çalışanlar!$E$5:$E$34,MATCH($B101,Çalışanlar!$B$5:$B$34,0))),""))</f>
        <v/>
      </c>
      <c r="E101" s="25"/>
      <c r="F101" s="25"/>
      <c r="G101" s="22"/>
      <c r="H101" s="26" t="str">
        <f t="shared" si="3"/>
        <v/>
      </c>
      <c r="I101" s="27" t="str">
        <f t="shared" si="4"/>
        <v/>
      </c>
      <c r="J101" s="27" t="str">
        <f t="shared" si="5"/>
        <v/>
      </c>
      <c r="K101" s="21"/>
    </row>
    <row r="102" spans="1:11" x14ac:dyDescent="0.2">
      <c r="A102" s="20"/>
      <c r="B102" s="21"/>
      <c r="C102" s="24" t="str">
        <f>IF($B102="","",IFERROR(IF(INDEX(Çalışanlar!$D$5:$D$34,MATCH($B102,Çalışanlar!$B$5:$B$34,0))="","",INDEX(Çalışanlar!$D$5:$D$34,MATCH($B102,Çalışanlar!$B$5:$B$34,0))),""))</f>
        <v/>
      </c>
      <c r="D102" s="32" t="str">
        <f>IF($B102="","",IFERROR(IF(INDEX(Çalışanlar!$E$5:$E$34,MATCH($B102,Çalışanlar!$B$5:$B$34,0))="","",INDEX(Çalışanlar!$E$5:$E$34,MATCH($B102,Çalışanlar!$B$5:$B$34,0))),""))</f>
        <v/>
      </c>
      <c r="E102" s="25"/>
      <c r="F102" s="25"/>
      <c r="G102" s="22"/>
      <c r="H102" s="26" t="str">
        <f t="shared" si="3"/>
        <v/>
      </c>
      <c r="I102" s="27" t="str">
        <f t="shared" si="4"/>
        <v/>
      </c>
      <c r="J102" s="27" t="str">
        <f t="shared" si="5"/>
        <v/>
      </c>
      <c r="K102" s="21"/>
    </row>
    <row r="103" spans="1:11" x14ac:dyDescent="0.2">
      <c r="A103" s="20"/>
      <c r="B103" s="21"/>
      <c r="C103" s="24" t="str">
        <f>IF($B103="","",IFERROR(IF(INDEX(Çalışanlar!$D$5:$D$34,MATCH($B103,Çalışanlar!$B$5:$B$34,0))="","",INDEX(Çalışanlar!$D$5:$D$34,MATCH($B103,Çalışanlar!$B$5:$B$34,0))),""))</f>
        <v/>
      </c>
      <c r="D103" s="32" t="str">
        <f>IF($B103="","",IFERROR(IF(INDEX(Çalışanlar!$E$5:$E$34,MATCH($B103,Çalışanlar!$B$5:$B$34,0))="","",INDEX(Çalışanlar!$E$5:$E$34,MATCH($B103,Çalışanlar!$B$5:$B$34,0))),""))</f>
        <v/>
      </c>
      <c r="E103" s="25"/>
      <c r="F103" s="25"/>
      <c r="G103" s="22"/>
      <c r="H103" s="26" t="str">
        <f t="shared" si="3"/>
        <v/>
      </c>
      <c r="I103" s="27" t="str">
        <f t="shared" si="4"/>
        <v/>
      </c>
      <c r="J103" s="27" t="str">
        <f t="shared" si="5"/>
        <v/>
      </c>
      <c r="K103" s="21"/>
    </row>
    <row r="104" spans="1:11" x14ac:dyDescent="0.2">
      <c r="A104" s="20"/>
      <c r="B104" s="21"/>
      <c r="C104" s="24" t="str">
        <f>IF($B104="","",IFERROR(IF(INDEX(Çalışanlar!$D$5:$D$34,MATCH($B104,Çalışanlar!$B$5:$B$34,0))="","",INDEX(Çalışanlar!$D$5:$D$34,MATCH($B104,Çalışanlar!$B$5:$B$34,0))),""))</f>
        <v/>
      </c>
      <c r="D104" s="32" t="str">
        <f>IF($B104="","",IFERROR(IF(INDEX(Çalışanlar!$E$5:$E$34,MATCH($B104,Çalışanlar!$B$5:$B$34,0))="","",INDEX(Çalışanlar!$E$5:$E$34,MATCH($B104,Çalışanlar!$B$5:$B$34,0))),""))</f>
        <v/>
      </c>
      <c r="E104" s="25"/>
      <c r="F104" s="25"/>
      <c r="G104" s="22"/>
      <c r="H104" s="26" t="str">
        <f t="shared" si="3"/>
        <v/>
      </c>
      <c r="I104" s="27" t="str">
        <f t="shared" si="4"/>
        <v/>
      </c>
      <c r="J104" s="27" t="str">
        <f t="shared" si="5"/>
        <v/>
      </c>
      <c r="K104" s="21"/>
    </row>
    <row r="105" spans="1:11" x14ac:dyDescent="0.2">
      <c r="A105" s="20"/>
      <c r="B105" s="21"/>
      <c r="C105" s="24" t="str">
        <f>IF($B105="","",IFERROR(IF(INDEX(Çalışanlar!$D$5:$D$34,MATCH($B105,Çalışanlar!$B$5:$B$34,0))="","",INDEX(Çalışanlar!$D$5:$D$34,MATCH($B105,Çalışanlar!$B$5:$B$34,0))),""))</f>
        <v/>
      </c>
      <c r="D105" s="32" t="str">
        <f>IF($B105="","",IFERROR(IF(INDEX(Çalışanlar!$E$5:$E$34,MATCH($B105,Çalışanlar!$B$5:$B$34,0))="","",INDEX(Çalışanlar!$E$5:$E$34,MATCH($B105,Çalışanlar!$B$5:$B$34,0))),""))</f>
        <v/>
      </c>
      <c r="E105" s="25"/>
      <c r="F105" s="25"/>
      <c r="G105" s="22"/>
      <c r="H105" s="26" t="str">
        <f t="shared" si="3"/>
        <v/>
      </c>
      <c r="I105" s="27" t="str">
        <f t="shared" si="4"/>
        <v/>
      </c>
      <c r="J105" s="27" t="str">
        <f t="shared" si="5"/>
        <v/>
      </c>
      <c r="K105" s="21"/>
    </row>
    <row r="106" spans="1:11" x14ac:dyDescent="0.2">
      <c r="A106" s="20"/>
      <c r="B106" s="21"/>
      <c r="C106" s="24" t="str">
        <f>IF($B106="","",IFERROR(IF(INDEX(Çalışanlar!$D$5:$D$34,MATCH($B106,Çalışanlar!$B$5:$B$34,0))="","",INDEX(Çalışanlar!$D$5:$D$34,MATCH($B106,Çalışanlar!$B$5:$B$34,0))),""))</f>
        <v/>
      </c>
      <c r="D106" s="32" t="str">
        <f>IF($B106="","",IFERROR(IF(INDEX(Çalışanlar!$E$5:$E$34,MATCH($B106,Çalışanlar!$B$5:$B$34,0))="","",INDEX(Çalışanlar!$E$5:$E$34,MATCH($B106,Çalışanlar!$B$5:$B$34,0))),""))</f>
        <v/>
      </c>
      <c r="E106" s="25"/>
      <c r="F106" s="25"/>
      <c r="G106" s="22"/>
      <c r="H106" s="26" t="str">
        <f t="shared" si="3"/>
        <v/>
      </c>
      <c r="I106" s="27" t="str">
        <f t="shared" si="4"/>
        <v/>
      </c>
      <c r="J106" s="27" t="str">
        <f t="shared" si="5"/>
        <v/>
      </c>
      <c r="K106" s="21"/>
    </row>
    <row r="107" spans="1:11" x14ac:dyDescent="0.2">
      <c r="A107" s="20"/>
      <c r="B107" s="21"/>
      <c r="C107" s="24" t="str">
        <f>IF($B107="","",IFERROR(IF(INDEX(Çalışanlar!$D$5:$D$34,MATCH($B107,Çalışanlar!$B$5:$B$34,0))="","",INDEX(Çalışanlar!$D$5:$D$34,MATCH($B107,Çalışanlar!$B$5:$B$34,0))),""))</f>
        <v/>
      </c>
      <c r="D107" s="32" t="str">
        <f>IF($B107="","",IFERROR(IF(INDEX(Çalışanlar!$E$5:$E$34,MATCH($B107,Çalışanlar!$B$5:$B$34,0))="","",INDEX(Çalışanlar!$E$5:$E$34,MATCH($B107,Çalışanlar!$B$5:$B$34,0))),""))</f>
        <v/>
      </c>
      <c r="E107" s="25"/>
      <c r="F107" s="25"/>
      <c r="G107" s="22"/>
      <c r="H107" s="26" t="str">
        <f t="shared" si="3"/>
        <v/>
      </c>
      <c r="I107" s="27" t="str">
        <f t="shared" si="4"/>
        <v/>
      </c>
      <c r="J107" s="27" t="str">
        <f t="shared" si="5"/>
        <v/>
      </c>
      <c r="K107" s="21"/>
    </row>
    <row r="108" spans="1:11" x14ac:dyDescent="0.2">
      <c r="A108" s="20"/>
      <c r="B108" s="21"/>
      <c r="C108" s="24" t="str">
        <f>IF($B108="","",IFERROR(IF(INDEX(Çalışanlar!$D$5:$D$34,MATCH($B108,Çalışanlar!$B$5:$B$34,0))="","",INDEX(Çalışanlar!$D$5:$D$34,MATCH($B108,Çalışanlar!$B$5:$B$34,0))),""))</f>
        <v/>
      </c>
      <c r="D108" s="32" t="str">
        <f>IF($B108="","",IFERROR(IF(INDEX(Çalışanlar!$E$5:$E$34,MATCH($B108,Çalışanlar!$B$5:$B$34,0))="","",INDEX(Çalışanlar!$E$5:$E$34,MATCH($B108,Çalışanlar!$B$5:$B$34,0))),""))</f>
        <v/>
      </c>
      <c r="E108" s="25"/>
      <c r="F108" s="25"/>
      <c r="G108" s="22"/>
      <c r="H108" s="26" t="str">
        <f t="shared" si="3"/>
        <v/>
      </c>
      <c r="I108" s="27" t="str">
        <f t="shared" si="4"/>
        <v/>
      </c>
      <c r="J108" s="27" t="str">
        <f t="shared" si="5"/>
        <v/>
      </c>
      <c r="K108" s="21"/>
    </row>
    <row r="109" spans="1:11" x14ac:dyDescent="0.2">
      <c r="A109" s="20"/>
      <c r="B109" s="21"/>
      <c r="C109" s="24" t="str">
        <f>IF($B109="","",IFERROR(IF(INDEX(Çalışanlar!$D$5:$D$34,MATCH($B109,Çalışanlar!$B$5:$B$34,0))="","",INDEX(Çalışanlar!$D$5:$D$34,MATCH($B109,Çalışanlar!$B$5:$B$34,0))),""))</f>
        <v/>
      </c>
      <c r="D109" s="32" t="str">
        <f>IF($B109="","",IFERROR(IF(INDEX(Çalışanlar!$E$5:$E$34,MATCH($B109,Çalışanlar!$B$5:$B$34,0))="","",INDEX(Çalışanlar!$E$5:$E$34,MATCH($B109,Çalışanlar!$B$5:$B$34,0))),""))</f>
        <v/>
      </c>
      <c r="E109" s="25"/>
      <c r="F109" s="25"/>
      <c r="G109" s="22"/>
      <c r="H109" s="26" t="str">
        <f t="shared" si="3"/>
        <v/>
      </c>
      <c r="I109" s="27" t="str">
        <f t="shared" si="4"/>
        <v/>
      </c>
      <c r="J109" s="27" t="str">
        <f t="shared" si="5"/>
        <v/>
      </c>
      <c r="K109" s="21"/>
    </row>
    <row r="110" spans="1:11" x14ac:dyDescent="0.2">
      <c r="A110" s="20"/>
      <c r="B110" s="21"/>
      <c r="C110" s="24" t="str">
        <f>IF($B110="","",IFERROR(IF(INDEX(Çalışanlar!$D$5:$D$34,MATCH($B110,Çalışanlar!$B$5:$B$34,0))="","",INDEX(Çalışanlar!$D$5:$D$34,MATCH($B110,Çalışanlar!$B$5:$B$34,0))),""))</f>
        <v/>
      </c>
      <c r="D110" s="32" t="str">
        <f>IF($B110="","",IFERROR(IF(INDEX(Çalışanlar!$E$5:$E$34,MATCH($B110,Çalışanlar!$B$5:$B$34,0))="","",INDEX(Çalışanlar!$E$5:$E$34,MATCH($B110,Çalışanlar!$B$5:$B$34,0))),""))</f>
        <v/>
      </c>
      <c r="E110" s="25"/>
      <c r="F110" s="25"/>
      <c r="G110" s="22"/>
      <c r="H110" s="26" t="str">
        <f t="shared" si="3"/>
        <v/>
      </c>
      <c r="I110" s="27" t="str">
        <f t="shared" si="4"/>
        <v/>
      </c>
      <c r="J110" s="27" t="str">
        <f t="shared" si="5"/>
        <v/>
      </c>
      <c r="K110" s="21"/>
    </row>
    <row r="111" spans="1:11" x14ac:dyDescent="0.2">
      <c r="A111" s="20"/>
      <c r="B111" s="21"/>
      <c r="C111" s="24" t="str">
        <f>IF($B111="","",IFERROR(IF(INDEX(Çalışanlar!$D$5:$D$34,MATCH($B111,Çalışanlar!$B$5:$B$34,0))="","",INDEX(Çalışanlar!$D$5:$D$34,MATCH($B111,Çalışanlar!$B$5:$B$34,0))),""))</f>
        <v/>
      </c>
      <c r="D111" s="32" t="str">
        <f>IF($B111="","",IFERROR(IF(INDEX(Çalışanlar!$E$5:$E$34,MATCH($B111,Çalışanlar!$B$5:$B$34,0))="","",INDEX(Çalışanlar!$E$5:$E$34,MATCH($B111,Çalışanlar!$B$5:$B$34,0))),""))</f>
        <v/>
      </c>
      <c r="E111" s="25"/>
      <c r="F111" s="25"/>
      <c r="G111" s="22"/>
      <c r="H111" s="26" t="str">
        <f t="shared" si="3"/>
        <v/>
      </c>
      <c r="I111" s="27" t="str">
        <f t="shared" si="4"/>
        <v/>
      </c>
      <c r="J111" s="27" t="str">
        <f t="shared" si="5"/>
        <v/>
      </c>
      <c r="K111" s="21"/>
    </row>
    <row r="112" spans="1:11" x14ac:dyDescent="0.2">
      <c r="A112" s="20"/>
      <c r="B112" s="21"/>
      <c r="C112" s="24" t="str">
        <f>IF($B112="","",IFERROR(IF(INDEX(Çalışanlar!$D$5:$D$34,MATCH($B112,Çalışanlar!$B$5:$B$34,0))="","",INDEX(Çalışanlar!$D$5:$D$34,MATCH($B112,Çalışanlar!$B$5:$B$34,0))),""))</f>
        <v/>
      </c>
      <c r="D112" s="32" t="str">
        <f>IF($B112="","",IFERROR(IF(INDEX(Çalışanlar!$E$5:$E$34,MATCH($B112,Çalışanlar!$B$5:$B$34,0))="","",INDEX(Çalışanlar!$E$5:$E$34,MATCH($B112,Çalışanlar!$B$5:$B$34,0))),""))</f>
        <v/>
      </c>
      <c r="E112" s="25"/>
      <c r="F112" s="25"/>
      <c r="G112" s="22"/>
      <c r="H112" s="26" t="str">
        <f t="shared" si="3"/>
        <v/>
      </c>
      <c r="I112" s="27" t="str">
        <f t="shared" si="4"/>
        <v/>
      </c>
      <c r="J112" s="27" t="str">
        <f t="shared" si="5"/>
        <v/>
      </c>
      <c r="K112" s="21"/>
    </row>
    <row r="113" spans="1:11" x14ac:dyDescent="0.2">
      <c r="A113" s="20"/>
      <c r="B113" s="21"/>
      <c r="C113" s="24" t="str">
        <f>IF($B113="","",IFERROR(IF(INDEX(Çalışanlar!$D$5:$D$34,MATCH($B113,Çalışanlar!$B$5:$B$34,0))="","",INDEX(Çalışanlar!$D$5:$D$34,MATCH($B113,Çalışanlar!$B$5:$B$34,0))),""))</f>
        <v/>
      </c>
      <c r="D113" s="32" t="str">
        <f>IF($B113="","",IFERROR(IF(INDEX(Çalışanlar!$E$5:$E$34,MATCH($B113,Çalışanlar!$B$5:$B$34,0))="","",INDEX(Çalışanlar!$E$5:$E$34,MATCH($B113,Çalışanlar!$B$5:$B$34,0))),""))</f>
        <v/>
      </c>
      <c r="E113" s="25"/>
      <c r="F113" s="25"/>
      <c r="G113" s="22"/>
      <c r="H113" s="26" t="str">
        <f t="shared" si="3"/>
        <v/>
      </c>
      <c r="I113" s="27" t="str">
        <f t="shared" si="4"/>
        <v/>
      </c>
      <c r="J113" s="27" t="str">
        <f t="shared" si="5"/>
        <v/>
      </c>
      <c r="K113" s="21"/>
    </row>
    <row r="114" spans="1:11" x14ac:dyDescent="0.2">
      <c r="A114" s="20"/>
      <c r="B114" s="21"/>
      <c r="C114" s="24" t="str">
        <f>IF($B114="","",IFERROR(IF(INDEX(Çalışanlar!$D$5:$D$34,MATCH($B114,Çalışanlar!$B$5:$B$34,0))="","",INDEX(Çalışanlar!$D$5:$D$34,MATCH($B114,Çalışanlar!$B$5:$B$34,0))),""))</f>
        <v/>
      </c>
      <c r="D114" s="32" t="str">
        <f>IF($B114="","",IFERROR(IF(INDEX(Çalışanlar!$E$5:$E$34,MATCH($B114,Çalışanlar!$B$5:$B$34,0))="","",INDEX(Çalışanlar!$E$5:$E$34,MATCH($B114,Çalışanlar!$B$5:$B$34,0))),""))</f>
        <v/>
      </c>
      <c r="E114" s="25"/>
      <c r="F114" s="25"/>
      <c r="G114" s="22"/>
      <c r="H114" s="26" t="str">
        <f t="shared" si="3"/>
        <v/>
      </c>
      <c r="I114" s="27" t="str">
        <f t="shared" si="4"/>
        <v/>
      </c>
      <c r="J114" s="27" t="str">
        <f t="shared" si="5"/>
        <v/>
      </c>
      <c r="K114" s="21"/>
    </row>
    <row r="115" spans="1:11" x14ac:dyDescent="0.2">
      <c r="A115" s="20"/>
      <c r="B115" s="21"/>
      <c r="C115" s="24" t="str">
        <f>IF($B115="","",IFERROR(IF(INDEX(Çalışanlar!$D$5:$D$34,MATCH($B115,Çalışanlar!$B$5:$B$34,0))="","",INDEX(Çalışanlar!$D$5:$D$34,MATCH($B115,Çalışanlar!$B$5:$B$34,0))),""))</f>
        <v/>
      </c>
      <c r="D115" s="32" t="str">
        <f>IF($B115="","",IFERROR(IF(INDEX(Çalışanlar!$E$5:$E$34,MATCH($B115,Çalışanlar!$B$5:$B$34,0))="","",INDEX(Çalışanlar!$E$5:$E$34,MATCH($B115,Çalışanlar!$B$5:$B$34,0))),""))</f>
        <v/>
      </c>
      <c r="E115" s="25"/>
      <c r="F115" s="25"/>
      <c r="G115" s="22"/>
      <c r="H115" s="26" t="str">
        <f t="shared" si="3"/>
        <v/>
      </c>
      <c r="I115" s="27" t="str">
        <f t="shared" si="4"/>
        <v/>
      </c>
      <c r="J115" s="27" t="str">
        <f t="shared" si="5"/>
        <v/>
      </c>
      <c r="K115" s="21"/>
    </row>
    <row r="116" spans="1:11" x14ac:dyDescent="0.2">
      <c r="A116" s="20"/>
      <c r="B116" s="21"/>
      <c r="C116" s="24" t="str">
        <f>IF($B116="","",IFERROR(IF(INDEX(Çalışanlar!$D$5:$D$34,MATCH($B116,Çalışanlar!$B$5:$B$34,0))="","",INDEX(Çalışanlar!$D$5:$D$34,MATCH($B116,Çalışanlar!$B$5:$B$34,0))),""))</f>
        <v/>
      </c>
      <c r="D116" s="32" t="str">
        <f>IF($B116="","",IFERROR(IF(INDEX(Çalışanlar!$E$5:$E$34,MATCH($B116,Çalışanlar!$B$5:$B$34,0))="","",INDEX(Çalışanlar!$E$5:$E$34,MATCH($B116,Çalışanlar!$B$5:$B$34,0))),""))</f>
        <v/>
      </c>
      <c r="E116" s="25"/>
      <c r="F116" s="25"/>
      <c r="G116" s="22"/>
      <c r="H116" s="26" t="str">
        <f t="shared" si="3"/>
        <v/>
      </c>
      <c r="I116" s="27" t="str">
        <f t="shared" si="4"/>
        <v/>
      </c>
      <c r="J116" s="27" t="str">
        <f t="shared" si="5"/>
        <v/>
      </c>
      <c r="K116" s="21"/>
    </row>
    <row r="117" spans="1:11" x14ac:dyDescent="0.2">
      <c r="A117" s="20"/>
      <c r="B117" s="21"/>
      <c r="C117" s="24" t="str">
        <f>IF($B117="","",IFERROR(IF(INDEX(Çalışanlar!$D$5:$D$34,MATCH($B117,Çalışanlar!$B$5:$B$34,0))="","",INDEX(Çalışanlar!$D$5:$D$34,MATCH($B117,Çalışanlar!$B$5:$B$34,0))),""))</f>
        <v/>
      </c>
      <c r="D117" s="32" t="str">
        <f>IF($B117="","",IFERROR(IF(INDEX(Çalışanlar!$E$5:$E$34,MATCH($B117,Çalışanlar!$B$5:$B$34,0))="","",INDEX(Çalışanlar!$E$5:$E$34,MATCH($B117,Çalışanlar!$B$5:$B$34,0))),""))</f>
        <v/>
      </c>
      <c r="E117" s="25"/>
      <c r="F117" s="25"/>
      <c r="G117" s="22"/>
      <c r="H117" s="26" t="str">
        <f t="shared" si="3"/>
        <v/>
      </c>
      <c r="I117" s="27" t="str">
        <f t="shared" si="4"/>
        <v/>
      </c>
      <c r="J117" s="27" t="str">
        <f t="shared" si="5"/>
        <v/>
      </c>
      <c r="K117" s="21"/>
    </row>
    <row r="118" spans="1:11" x14ac:dyDescent="0.2">
      <c r="A118" s="20"/>
      <c r="B118" s="21"/>
      <c r="C118" s="24" t="str">
        <f>IF($B118="","",IFERROR(IF(INDEX(Çalışanlar!$D$5:$D$34,MATCH($B118,Çalışanlar!$B$5:$B$34,0))="","",INDEX(Çalışanlar!$D$5:$D$34,MATCH($B118,Çalışanlar!$B$5:$B$34,0))),""))</f>
        <v/>
      </c>
      <c r="D118" s="32" t="str">
        <f>IF($B118="","",IFERROR(IF(INDEX(Çalışanlar!$E$5:$E$34,MATCH($B118,Çalışanlar!$B$5:$B$34,0))="","",INDEX(Çalışanlar!$E$5:$E$34,MATCH($B118,Çalışanlar!$B$5:$B$34,0))),""))</f>
        <v/>
      </c>
      <c r="E118" s="25"/>
      <c r="F118" s="25"/>
      <c r="G118" s="22"/>
      <c r="H118" s="26" t="str">
        <f t="shared" si="3"/>
        <v/>
      </c>
      <c r="I118" s="27" t="str">
        <f t="shared" si="4"/>
        <v/>
      </c>
      <c r="J118" s="27" t="str">
        <f t="shared" si="5"/>
        <v/>
      </c>
      <c r="K118" s="21"/>
    </row>
    <row r="119" spans="1:11" x14ac:dyDescent="0.2">
      <c r="A119" s="20"/>
      <c r="B119" s="21"/>
      <c r="C119" s="24" t="str">
        <f>IF($B119="","",IFERROR(IF(INDEX(Çalışanlar!$D$5:$D$34,MATCH($B119,Çalışanlar!$B$5:$B$34,0))="","",INDEX(Çalışanlar!$D$5:$D$34,MATCH($B119,Çalışanlar!$B$5:$B$34,0))),""))</f>
        <v/>
      </c>
      <c r="D119" s="32" t="str">
        <f>IF($B119="","",IFERROR(IF(INDEX(Çalışanlar!$E$5:$E$34,MATCH($B119,Çalışanlar!$B$5:$B$34,0))="","",INDEX(Çalışanlar!$E$5:$E$34,MATCH($B119,Çalışanlar!$B$5:$B$34,0))),""))</f>
        <v/>
      </c>
      <c r="E119" s="25"/>
      <c r="F119" s="25"/>
      <c r="G119" s="22"/>
      <c r="H119" s="26" t="str">
        <f t="shared" si="3"/>
        <v/>
      </c>
      <c r="I119" s="27" t="str">
        <f t="shared" si="4"/>
        <v/>
      </c>
      <c r="J119" s="27" t="str">
        <f t="shared" si="5"/>
        <v/>
      </c>
      <c r="K119" s="21"/>
    </row>
    <row r="120" spans="1:11" x14ac:dyDescent="0.2">
      <c r="A120" s="20"/>
      <c r="B120" s="21"/>
      <c r="C120" s="24" t="str">
        <f>IF($B120="","",IFERROR(IF(INDEX(Çalışanlar!$D$5:$D$34,MATCH($B120,Çalışanlar!$B$5:$B$34,0))="","",INDEX(Çalışanlar!$D$5:$D$34,MATCH($B120,Çalışanlar!$B$5:$B$34,0))),""))</f>
        <v/>
      </c>
      <c r="D120" s="32" t="str">
        <f>IF($B120="","",IFERROR(IF(INDEX(Çalışanlar!$E$5:$E$34,MATCH($B120,Çalışanlar!$B$5:$B$34,0))="","",INDEX(Çalışanlar!$E$5:$E$34,MATCH($B120,Çalışanlar!$B$5:$B$34,0))),""))</f>
        <v/>
      </c>
      <c r="E120" s="25"/>
      <c r="F120" s="25"/>
      <c r="G120" s="22"/>
      <c r="H120" s="26" t="str">
        <f t="shared" si="3"/>
        <v/>
      </c>
      <c r="I120" s="27" t="str">
        <f t="shared" si="4"/>
        <v/>
      </c>
      <c r="J120" s="27" t="str">
        <f t="shared" si="5"/>
        <v/>
      </c>
      <c r="K120" s="21"/>
    </row>
    <row r="121" spans="1:11" x14ac:dyDescent="0.2">
      <c r="A121" s="20"/>
      <c r="B121" s="21"/>
      <c r="C121" s="24" t="str">
        <f>IF($B121="","",IFERROR(IF(INDEX(Çalışanlar!$D$5:$D$34,MATCH($B121,Çalışanlar!$B$5:$B$34,0))="","",INDEX(Çalışanlar!$D$5:$D$34,MATCH($B121,Çalışanlar!$B$5:$B$34,0))),""))</f>
        <v/>
      </c>
      <c r="D121" s="32" t="str">
        <f>IF($B121="","",IFERROR(IF(INDEX(Çalışanlar!$E$5:$E$34,MATCH($B121,Çalışanlar!$B$5:$B$34,0))="","",INDEX(Çalışanlar!$E$5:$E$34,MATCH($B121,Çalışanlar!$B$5:$B$34,0))),""))</f>
        <v/>
      </c>
      <c r="E121" s="25"/>
      <c r="F121" s="25"/>
      <c r="G121" s="22"/>
      <c r="H121" s="26" t="str">
        <f t="shared" si="3"/>
        <v/>
      </c>
      <c r="I121" s="27" t="str">
        <f t="shared" si="4"/>
        <v/>
      </c>
      <c r="J121" s="27" t="str">
        <f t="shared" si="5"/>
        <v/>
      </c>
      <c r="K121" s="21"/>
    </row>
    <row r="122" spans="1:11" x14ac:dyDescent="0.2">
      <c r="A122" s="20"/>
      <c r="B122" s="21"/>
      <c r="C122" s="24" t="str">
        <f>IF($B122="","",IFERROR(IF(INDEX(Çalışanlar!$D$5:$D$34,MATCH($B122,Çalışanlar!$B$5:$B$34,0))="","",INDEX(Çalışanlar!$D$5:$D$34,MATCH($B122,Çalışanlar!$B$5:$B$34,0))),""))</f>
        <v/>
      </c>
      <c r="D122" s="32" t="str">
        <f>IF($B122="","",IFERROR(IF(INDEX(Çalışanlar!$E$5:$E$34,MATCH($B122,Çalışanlar!$B$5:$B$34,0))="","",INDEX(Çalışanlar!$E$5:$E$34,MATCH($B122,Çalışanlar!$B$5:$B$34,0))),""))</f>
        <v/>
      </c>
      <c r="E122" s="25"/>
      <c r="F122" s="25"/>
      <c r="G122" s="22"/>
      <c r="H122" s="26" t="str">
        <f t="shared" si="3"/>
        <v/>
      </c>
      <c r="I122" s="27" t="str">
        <f t="shared" si="4"/>
        <v/>
      </c>
      <c r="J122" s="27" t="str">
        <f t="shared" si="5"/>
        <v/>
      </c>
      <c r="K122" s="21"/>
    </row>
    <row r="123" spans="1:11" x14ac:dyDescent="0.2">
      <c r="A123" s="20"/>
      <c r="B123" s="21"/>
      <c r="C123" s="24" t="str">
        <f>IF($B123="","",IFERROR(IF(INDEX(Çalışanlar!$D$5:$D$34,MATCH($B123,Çalışanlar!$B$5:$B$34,0))="","",INDEX(Çalışanlar!$D$5:$D$34,MATCH($B123,Çalışanlar!$B$5:$B$34,0))),""))</f>
        <v/>
      </c>
      <c r="D123" s="32" t="str">
        <f>IF($B123="","",IFERROR(IF(INDEX(Çalışanlar!$E$5:$E$34,MATCH($B123,Çalışanlar!$B$5:$B$34,0))="","",INDEX(Çalışanlar!$E$5:$E$34,MATCH($B123,Çalışanlar!$B$5:$B$34,0))),""))</f>
        <v/>
      </c>
      <c r="E123" s="25"/>
      <c r="F123" s="25"/>
      <c r="G123" s="22"/>
      <c r="H123" s="26" t="str">
        <f t="shared" si="3"/>
        <v/>
      </c>
      <c r="I123" s="27" t="str">
        <f t="shared" si="4"/>
        <v/>
      </c>
      <c r="J123" s="27" t="str">
        <f t="shared" si="5"/>
        <v/>
      </c>
      <c r="K123" s="21"/>
    </row>
    <row r="124" spans="1:11" x14ac:dyDescent="0.2">
      <c r="A124" s="20"/>
      <c r="B124" s="21"/>
      <c r="C124" s="24" t="str">
        <f>IF($B124="","",IFERROR(IF(INDEX(Çalışanlar!$D$5:$D$34,MATCH($B124,Çalışanlar!$B$5:$B$34,0))="","",INDEX(Çalışanlar!$D$5:$D$34,MATCH($B124,Çalışanlar!$B$5:$B$34,0))),""))</f>
        <v/>
      </c>
      <c r="D124" s="32" t="str">
        <f>IF($B124="","",IFERROR(IF(INDEX(Çalışanlar!$E$5:$E$34,MATCH($B124,Çalışanlar!$B$5:$B$34,0))="","",INDEX(Çalışanlar!$E$5:$E$34,MATCH($B124,Çalışanlar!$B$5:$B$34,0))),""))</f>
        <v/>
      </c>
      <c r="E124" s="25"/>
      <c r="F124" s="25"/>
      <c r="G124" s="22"/>
      <c r="H124" s="26" t="str">
        <f t="shared" si="3"/>
        <v/>
      </c>
      <c r="I124" s="27" t="str">
        <f t="shared" si="4"/>
        <v/>
      </c>
      <c r="J124" s="27" t="str">
        <f t="shared" si="5"/>
        <v/>
      </c>
      <c r="K124" s="21"/>
    </row>
    <row r="125" spans="1:11" x14ac:dyDescent="0.2">
      <c r="A125" s="20"/>
      <c r="B125" s="21"/>
      <c r="C125" s="24" t="str">
        <f>IF($B125="","",IFERROR(IF(INDEX(Çalışanlar!$D$5:$D$34,MATCH($B125,Çalışanlar!$B$5:$B$34,0))="","",INDEX(Çalışanlar!$D$5:$D$34,MATCH($B125,Çalışanlar!$B$5:$B$34,0))),""))</f>
        <v/>
      </c>
      <c r="D125" s="32" t="str">
        <f>IF($B125="","",IFERROR(IF(INDEX(Çalışanlar!$E$5:$E$34,MATCH($B125,Çalışanlar!$B$5:$B$34,0))="","",INDEX(Çalışanlar!$E$5:$E$34,MATCH($B125,Çalışanlar!$B$5:$B$34,0))),""))</f>
        <v/>
      </c>
      <c r="E125" s="25"/>
      <c r="F125" s="25"/>
      <c r="G125" s="22"/>
      <c r="H125" s="26" t="str">
        <f t="shared" si="3"/>
        <v/>
      </c>
      <c r="I125" s="27" t="str">
        <f t="shared" si="4"/>
        <v/>
      </c>
      <c r="J125" s="27" t="str">
        <f t="shared" si="5"/>
        <v/>
      </c>
      <c r="K125" s="21"/>
    </row>
    <row r="126" spans="1:11" x14ac:dyDescent="0.2">
      <c r="A126" s="20"/>
      <c r="B126" s="21"/>
      <c r="C126" s="24" t="str">
        <f>IF($B126="","",IFERROR(IF(INDEX(Çalışanlar!$D$5:$D$34,MATCH($B126,Çalışanlar!$B$5:$B$34,0))="","",INDEX(Çalışanlar!$D$5:$D$34,MATCH($B126,Çalışanlar!$B$5:$B$34,0))),""))</f>
        <v/>
      </c>
      <c r="D126" s="32" t="str">
        <f>IF($B126="","",IFERROR(IF(INDEX(Çalışanlar!$E$5:$E$34,MATCH($B126,Çalışanlar!$B$5:$B$34,0))="","",INDEX(Çalışanlar!$E$5:$E$34,MATCH($B126,Çalışanlar!$B$5:$B$34,0))),""))</f>
        <v/>
      </c>
      <c r="E126" s="25"/>
      <c r="F126" s="25"/>
      <c r="G126" s="22"/>
      <c r="H126" s="26" t="str">
        <f t="shared" si="3"/>
        <v/>
      </c>
      <c r="I126" s="27" t="str">
        <f t="shared" si="4"/>
        <v/>
      </c>
      <c r="J126" s="27" t="str">
        <f t="shared" si="5"/>
        <v/>
      </c>
      <c r="K126" s="21"/>
    </row>
    <row r="127" spans="1:11" x14ac:dyDescent="0.2">
      <c r="A127" s="20"/>
      <c r="B127" s="21"/>
      <c r="C127" s="24" t="str">
        <f>IF($B127="","",IFERROR(IF(INDEX(Çalışanlar!$D$5:$D$34,MATCH($B127,Çalışanlar!$B$5:$B$34,0))="","",INDEX(Çalışanlar!$D$5:$D$34,MATCH($B127,Çalışanlar!$B$5:$B$34,0))),""))</f>
        <v/>
      </c>
      <c r="D127" s="32" t="str">
        <f>IF($B127="","",IFERROR(IF(INDEX(Çalışanlar!$E$5:$E$34,MATCH($B127,Çalışanlar!$B$5:$B$34,0))="","",INDEX(Çalışanlar!$E$5:$E$34,MATCH($B127,Çalışanlar!$B$5:$B$34,0))),""))</f>
        <v/>
      </c>
      <c r="E127" s="25"/>
      <c r="F127" s="25"/>
      <c r="G127" s="22"/>
      <c r="H127" s="26" t="str">
        <f t="shared" si="3"/>
        <v/>
      </c>
      <c r="I127" s="27" t="str">
        <f t="shared" si="4"/>
        <v/>
      </c>
      <c r="J127" s="27" t="str">
        <f t="shared" si="5"/>
        <v/>
      </c>
      <c r="K127" s="21"/>
    </row>
    <row r="128" spans="1:11" x14ac:dyDescent="0.2">
      <c r="A128" s="20"/>
      <c r="B128" s="21"/>
      <c r="C128" s="24" t="str">
        <f>IF($B128="","",IFERROR(IF(INDEX(Çalışanlar!$D$5:$D$34,MATCH($B128,Çalışanlar!$B$5:$B$34,0))="","",INDEX(Çalışanlar!$D$5:$D$34,MATCH($B128,Çalışanlar!$B$5:$B$34,0))),""))</f>
        <v/>
      </c>
      <c r="D128" s="32" t="str">
        <f>IF($B128="","",IFERROR(IF(INDEX(Çalışanlar!$E$5:$E$34,MATCH($B128,Çalışanlar!$B$5:$B$34,0))="","",INDEX(Çalışanlar!$E$5:$E$34,MATCH($B128,Çalışanlar!$B$5:$B$34,0))),""))</f>
        <v/>
      </c>
      <c r="E128" s="25"/>
      <c r="F128" s="25"/>
      <c r="G128" s="22"/>
      <c r="H128" s="26" t="str">
        <f t="shared" si="3"/>
        <v/>
      </c>
      <c r="I128" s="27" t="str">
        <f t="shared" si="4"/>
        <v/>
      </c>
      <c r="J128" s="27" t="str">
        <f t="shared" si="5"/>
        <v/>
      </c>
      <c r="K128" s="21"/>
    </row>
    <row r="129" spans="1:11" x14ac:dyDescent="0.2">
      <c r="A129" s="20"/>
      <c r="B129" s="21"/>
      <c r="C129" s="24" t="str">
        <f>IF($B129="","",IFERROR(IF(INDEX(Çalışanlar!$D$5:$D$34,MATCH($B129,Çalışanlar!$B$5:$B$34,0))="","",INDEX(Çalışanlar!$D$5:$D$34,MATCH($B129,Çalışanlar!$B$5:$B$34,0))),""))</f>
        <v/>
      </c>
      <c r="D129" s="32" t="str">
        <f>IF($B129="","",IFERROR(IF(INDEX(Çalışanlar!$E$5:$E$34,MATCH($B129,Çalışanlar!$B$5:$B$34,0))="","",INDEX(Çalışanlar!$E$5:$E$34,MATCH($B129,Çalışanlar!$B$5:$B$34,0))),""))</f>
        <v/>
      </c>
      <c r="E129" s="25"/>
      <c r="F129" s="25"/>
      <c r="G129" s="22"/>
      <c r="H129" s="26" t="str">
        <f t="shared" si="3"/>
        <v/>
      </c>
      <c r="I129" s="27" t="str">
        <f t="shared" si="4"/>
        <v/>
      </c>
      <c r="J129" s="27" t="str">
        <f t="shared" si="5"/>
        <v/>
      </c>
      <c r="K129" s="21"/>
    </row>
    <row r="130" spans="1:11" x14ac:dyDescent="0.2">
      <c r="A130" s="20"/>
      <c r="B130" s="21"/>
      <c r="C130" s="24" t="str">
        <f>IF($B130="","",IFERROR(IF(INDEX(Çalışanlar!$D$5:$D$34,MATCH($B130,Çalışanlar!$B$5:$B$34,0))="","",INDEX(Çalışanlar!$D$5:$D$34,MATCH($B130,Çalışanlar!$B$5:$B$34,0))),""))</f>
        <v/>
      </c>
      <c r="D130" s="32" t="str">
        <f>IF($B130="","",IFERROR(IF(INDEX(Çalışanlar!$E$5:$E$34,MATCH($B130,Çalışanlar!$B$5:$B$34,0))="","",INDEX(Çalışanlar!$E$5:$E$34,MATCH($B130,Çalışanlar!$B$5:$B$34,0))),""))</f>
        <v/>
      </c>
      <c r="E130" s="25"/>
      <c r="F130" s="25"/>
      <c r="G130" s="22"/>
      <c r="H130" s="26" t="str">
        <f t="shared" si="3"/>
        <v/>
      </c>
      <c r="I130" s="27" t="str">
        <f t="shared" si="4"/>
        <v/>
      </c>
      <c r="J130" s="27" t="str">
        <f t="shared" si="5"/>
        <v/>
      </c>
      <c r="K130" s="21"/>
    </row>
    <row r="131" spans="1:11" x14ac:dyDescent="0.2">
      <c r="A131" s="20"/>
      <c r="B131" s="21"/>
      <c r="C131" s="24" t="str">
        <f>IF($B131="","",IFERROR(IF(INDEX(Çalışanlar!$D$5:$D$34,MATCH($B131,Çalışanlar!$B$5:$B$34,0))="","",INDEX(Çalışanlar!$D$5:$D$34,MATCH($B131,Çalışanlar!$B$5:$B$34,0))),""))</f>
        <v/>
      </c>
      <c r="D131" s="32" t="str">
        <f>IF($B131="","",IFERROR(IF(INDEX(Çalışanlar!$E$5:$E$34,MATCH($B131,Çalışanlar!$B$5:$B$34,0))="","",INDEX(Çalışanlar!$E$5:$E$34,MATCH($B131,Çalışanlar!$B$5:$B$34,0))),""))</f>
        <v/>
      </c>
      <c r="E131" s="25"/>
      <c r="F131" s="25"/>
      <c r="G131" s="22"/>
      <c r="H131" s="26" t="str">
        <f t="shared" si="3"/>
        <v/>
      </c>
      <c r="I131" s="27" t="str">
        <f t="shared" si="4"/>
        <v/>
      </c>
      <c r="J131" s="27" t="str">
        <f t="shared" si="5"/>
        <v/>
      </c>
      <c r="K131" s="21"/>
    </row>
    <row r="132" spans="1:11" x14ac:dyDescent="0.2">
      <c r="A132" s="20"/>
      <c r="B132" s="21"/>
      <c r="C132" s="24" t="str">
        <f>IF($B132="","",IFERROR(IF(INDEX(Çalışanlar!$D$5:$D$34,MATCH($B132,Çalışanlar!$B$5:$B$34,0))="","",INDEX(Çalışanlar!$D$5:$D$34,MATCH($B132,Çalışanlar!$B$5:$B$34,0))),""))</f>
        <v/>
      </c>
      <c r="D132" s="32" t="str">
        <f>IF($B132="","",IFERROR(IF(INDEX(Çalışanlar!$E$5:$E$34,MATCH($B132,Çalışanlar!$B$5:$B$34,0))="","",INDEX(Çalışanlar!$E$5:$E$34,MATCH($B132,Çalışanlar!$B$5:$B$34,0))),""))</f>
        <v/>
      </c>
      <c r="E132" s="25"/>
      <c r="F132" s="25"/>
      <c r="G132" s="22"/>
      <c r="H132" s="26" t="str">
        <f t="shared" si="3"/>
        <v/>
      </c>
      <c r="I132" s="27" t="str">
        <f t="shared" si="4"/>
        <v/>
      </c>
      <c r="J132" s="27" t="str">
        <f t="shared" si="5"/>
        <v/>
      </c>
      <c r="K132" s="21"/>
    </row>
    <row r="133" spans="1:11" x14ac:dyDescent="0.2">
      <c r="A133" s="20"/>
      <c r="B133" s="21"/>
      <c r="C133" s="24" t="str">
        <f>IF($B133="","",IFERROR(IF(INDEX(Çalışanlar!$D$5:$D$34,MATCH($B133,Çalışanlar!$B$5:$B$34,0))="","",INDEX(Çalışanlar!$D$5:$D$34,MATCH($B133,Çalışanlar!$B$5:$B$34,0))),""))</f>
        <v/>
      </c>
      <c r="D133" s="32" t="str">
        <f>IF($B133="","",IFERROR(IF(INDEX(Çalışanlar!$E$5:$E$34,MATCH($B133,Çalışanlar!$B$5:$B$34,0))="","",INDEX(Çalışanlar!$E$5:$E$34,MATCH($B133,Çalışanlar!$B$5:$B$34,0))),""))</f>
        <v/>
      </c>
      <c r="E133" s="25"/>
      <c r="F133" s="25"/>
      <c r="G133" s="22"/>
      <c r="H133" s="26" t="str">
        <f t="shared" si="3"/>
        <v/>
      </c>
      <c r="I133" s="27" t="str">
        <f t="shared" si="4"/>
        <v/>
      </c>
      <c r="J133" s="27" t="str">
        <f t="shared" si="5"/>
        <v/>
      </c>
      <c r="K133" s="21"/>
    </row>
    <row r="134" spans="1:11" x14ac:dyDescent="0.2">
      <c r="A134" s="20"/>
      <c r="B134" s="21"/>
      <c r="C134" s="24" t="str">
        <f>IF($B134="","",IFERROR(IF(INDEX(Çalışanlar!$D$5:$D$34,MATCH($B134,Çalışanlar!$B$5:$B$34,0))="","",INDEX(Çalışanlar!$D$5:$D$34,MATCH($B134,Çalışanlar!$B$5:$B$34,0))),""))</f>
        <v/>
      </c>
      <c r="D134" s="32" t="str">
        <f>IF($B134="","",IFERROR(IF(INDEX(Çalışanlar!$E$5:$E$34,MATCH($B134,Çalışanlar!$B$5:$B$34,0))="","",INDEX(Çalışanlar!$E$5:$E$34,MATCH($B134,Çalışanlar!$B$5:$B$34,0))),""))</f>
        <v/>
      </c>
      <c r="E134" s="25"/>
      <c r="F134" s="25"/>
      <c r="G134" s="22"/>
      <c r="H134" s="26" t="str">
        <f t="shared" ref="H134:H197" si="6">IF(OR($E134="",$F134=""),"",ROUND(MOD($F134-$E134,1)*24-N($G134)/60,2))</f>
        <v/>
      </c>
      <c r="I134" s="27" t="str">
        <f t="shared" ref="I134:I197" si="7">IF(OR($D134="",$E134=""),"",IF(ROUND(($E134-$D134)*1440,0)&gt;$C$3,ROUND(($E134-$D134)*1440,0),""))</f>
        <v/>
      </c>
      <c r="J134" s="27" t="str">
        <f t="shared" ref="J134:J197" si="8">IF(AND($E134="",$F134=""),"",IF($F134="","Çıkış yok",IF($E134="","Giriş yok",IF($F134&lt;$E134,"Gece",""))))</f>
        <v/>
      </c>
      <c r="K134" s="21"/>
    </row>
    <row r="135" spans="1:11" x14ac:dyDescent="0.2">
      <c r="A135" s="20"/>
      <c r="B135" s="21"/>
      <c r="C135" s="24" t="str">
        <f>IF($B135="","",IFERROR(IF(INDEX(Çalışanlar!$D$5:$D$34,MATCH($B135,Çalışanlar!$B$5:$B$34,0))="","",INDEX(Çalışanlar!$D$5:$D$34,MATCH($B135,Çalışanlar!$B$5:$B$34,0))),""))</f>
        <v/>
      </c>
      <c r="D135" s="32" t="str">
        <f>IF($B135="","",IFERROR(IF(INDEX(Çalışanlar!$E$5:$E$34,MATCH($B135,Çalışanlar!$B$5:$B$34,0))="","",INDEX(Çalışanlar!$E$5:$E$34,MATCH($B135,Çalışanlar!$B$5:$B$34,0))),""))</f>
        <v/>
      </c>
      <c r="E135" s="25"/>
      <c r="F135" s="25"/>
      <c r="G135" s="22"/>
      <c r="H135" s="26" t="str">
        <f t="shared" si="6"/>
        <v/>
      </c>
      <c r="I135" s="27" t="str">
        <f t="shared" si="7"/>
        <v/>
      </c>
      <c r="J135" s="27" t="str">
        <f t="shared" si="8"/>
        <v/>
      </c>
      <c r="K135" s="21"/>
    </row>
    <row r="136" spans="1:11" x14ac:dyDescent="0.2">
      <c r="A136" s="20"/>
      <c r="B136" s="21"/>
      <c r="C136" s="24" t="str">
        <f>IF($B136="","",IFERROR(IF(INDEX(Çalışanlar!$D$5:$D$34,MATCH($B136,Çalışanlar!$B$5:$B$34,0))="","",INDEX(Çalışanlar!$D$5:$D$34,MATCH($B136,Çalışanlar!$B$5:$B$34,0))),""))</f>
        <v/>
      </c>
      <c r="D136" s="32" t="str">
        <f>IF($B136="","",IFERROR(IF(INDEX(Çalışanlar!$E$5:$E$34,MATCH($B136,Çalışanlar!$B$5:$B$34,0))="","",INDEX(Çalışanlar!$E$5:$E$34,MATCH($B136,Çalışanlar!$B$5:$B$34,0))),""))</f>
        <v/>
      </c>
      <c r="E136" s="25"/>
      <c r="F136" s="25"/>
      <c r="G136" s="22"/>
      <c r="H136" s="26" t="str">
        <f t="shared" si="6"/>
        <v/>
      </c>
      <c r="I136" s="27" t="str">
        <f t="shared" si="7"/>
        <v/>
      </c>
      <c r="J136" s="27" t="str">
        <f t="shared" si="8"/>
        <v/>
      </c>
      <c r="K136" s="21"/>
    </row>
    <row r="137" spans="1:11" x14ac:dyDescent="0.2">
      <c r="A137" s="20"/>
      <c r="B137" s="21"/>
      <c r="C137" s="24" t="str">
        <f>IF($B137="","",IFERROR(IF(INDEX(Çalışanlar!$D$5:$D$34,MATCH($B137,Çalışanlar!$B$5:$B$34,0))="","",INDEX(Çalışanlar!$D$5:$D$34,MATCH($B137,Çalışanlar!$B$5:$B$34,0))),""))</f>
        <v/>
      </c>
      <c r="D137" s="32" t="str">
        <f>IF($B137="","",IFERROR(IF(INDEX(Çalışanlar!$E$5:$E$34,MATCH($B137,Çalışanlar!$B$5:$B$34,0))="","",INDEX(Çalışanlar!$E$5:$E$34,MATCH($B137,Çalışanlar!$B$5:$B$34,0))),""))</f>
        <v/>
      </c>
      <c r="E137" s="25"/>
      <c r="F137" s="25"/>
      <c r="G137" s="22"/>
      <c r="H137" s="26" t="str">
        <f t="shared" si="6"/>
        <v/>
      </c>
      <c r="I137" s="27" t="str">
        <f t="shared" si="7"/>
        <v/>
      </c>
      <c r="J137" s="27" t="str">
        <f t="shared" si="8"/>
        <v/>
      </c>
      <c r="K137" s="21"/>
    </row>
    <row r="138" spans="1:11" x14ac:dyDescent="0.2">
      <c r="A138" s="20"/>
      <c r="B138" s="21"/>
      <c r="C138" s="24" t="str">
        <f>IF($B138="","",IFERROR(IF(INDEX(Çalışanlar!$D$5:$D$34,MATCH($B138,Çalışanlar!$B$5:$B$34,0))="","",INDEX(Çalışanlar!$D$5:$D$34,MATCH($B138,Çalışanlar!$B$5:$B$34,0))),""))</f>
        <v/>
      </c>
      <c r="D138" s="32" t="str">
        <f>IF($B138="","",IFERROR(IF(INDEX(Çalışanlar!$E$5:$E$34,MATCH($B138,Çalışanlar!$B$5:$B$34,0))="","",INDEX(Çalışanlar!$E$5:$E$34,MATCH($B138,Çalışanlar!$B$5:$B$34,0))),""))</f>
        <v/>
      </c>
      <c r="E138" s="25"/>
      <c r="F138" s="25"/>
      <c r="G138" s="22"/>
      <c r="H138" s="26" t="str">
        <f t="shared" si="6"/>
        <v/>
      </c>
      <c r="I138" s="27" t="str">
        <f t="shared" si="7"/>
        <v/>
      </c>
      <c r="J138" s="27" t="str">
        <f t="shared" si="8"/>
        <v/>
      </c>
      <c r="K138" s="21"/>
    </row>
    <row r="139" spans="1:11" x14ac:dyDescent="0.2">
      <c r="A139" s="20"/>
      <c r="B139" s="21"/>
      <c r="C139" s="24" t="str">
        <f>IF($B139="","",IFERROR(IF(INDEX(Çalışanlar!$D$5:$D$34,MATCH($B139,Çalışanlar!$B$5:$B$34,0))="","",INDEX(Çalışanlar!$D$5:$D$34,MATCH($B139,Çalışanlar!$B$5:$B$34,0))),""))</f>
        <v/>
      </c>
      <c r="D139" s="32" t="str">
        <f>IF($B139="","",IFERROR(IF(INDEX(Çalışanlar!$E$5:$E$34,MATCH($B139,Çalışanlar!$B$5:$B$34,0))="","",INDEX(Çalışanlar!$E$5:$E$34,MATCH($B139,Çalışanlar!$B$5:$B$34,0))),""))</f>
        <v/>
      </c>
      <c r="E139" s="25"/>
      <c r="F139" s="25"/>
      <c r="G139" s="22"/>
      <c r="H139" s="26" t="str">
        <f t="shared" si="6"/>
        <v/>
      </c>
      <c r="I139" s="27" t="str">
        <f t="shared" si="7"/>
        <v/>
      </c>
      <c r="J139" s="27" t="str">
        <f t="shared" si="8"/>
        <v/>
      </c>
      <c r="K139" s="21"/>
    </row>
    <row r="140" spans="1:11" x14ac:dyDescent="0.2">
      <c r="A140" s="20"/>
      <c r="B140" s="21"/>
      <c r="C140" s="24" t="str">
        <f>IF($B140="","",IFERROR(IF(INDEX(Çalışanlar!$D$5:$D$34,MATCH($B140,Çalışanlar!$B$5:$B$34,0))="","",INDEX(Çalışanlar!$D$5:$D$34,MATCH($B140,Çalışanlar!$B$5:$B$34,0))),""))</f>
        <v/>
      </c>
      <c r="D140" s="32" t="str">
        <f>IF($B140="","",IFERROR(IF(INDEX(Çalışanlar!$E$5:$E$34,MATCH($B140,Çalışanlar!$B$5:$B$34,0))="","",INDEX(Çalışanlar!$E$5:$E$34,MATCH($B140,Çalışanlar!$B$5:$B$34,0))),""))</f>
        <v/>
      </c>
      <c r="E140" s="25"/>
      <c r="F140" s="25"/>
      <c r="G140" s="22"/>
      <c r="H140" s="26" t="str">
        <f t="shared" si="6"/>
        <v/>
      </c>
      <c r="I140" s="27" t="str">
        <f t="shared" si="7"/>
        <v/>
      </c>
      <c r="J140" s="27" t="str">
        <f t="shared" si="8"/>
        <v/>
      </c>
      <c r="K140" s="21"/>
    </row>
    <row r="141" spans="1:11" x14ac:dyDescent="0.2">
      <c r="A141" s="20"/>
      <c r="B141" s="21"/>
      <c r="C141" s="24" t="str">
        <f>IF($B141="","",IFERROR(IF(INDEX(Çalışanlar!$D$5:$D$34,MATCH($B141,Çalışanlar!$B$5:$B$34,0))="","",INDEX(Çalışanlar!$D$5:$D$34,MATCH($B141,Çalışanlar!$B$5:$B$34,0))),""))</f>
        <v/>
      </c>
      <c r="D141" s="32" t="str">
        <f>IF($B141="","",IFERROR(IF(INDEX(Çalışanlar!$E$5:$E$34,MATCH($B141,Çalışanlar!$B$5:$B$34,0))="","",INDEX(Çalışanlar!$E$5:$E$34,MATCH($B141,Çalışanlar!$B$5:$B$34,0))),""))</f>
        <v/>
      </c>
      <c r="E141" s="25"/>
      <c r="F141" s="25"/>
      <c r="G141" s="22"/>
      <c r="H141" s="26" t="str">
        <f t="shared" si="6"/>
        <v/>
      </c>
      <c r="I141" s="27" t="str">
        <f t="shared" si="7"/>
        <v/>
      </c>
      <c r="J141" s="27" t="str">
        <f t="shared" si="8"/>
        <v/>
      </c>
      <c r="K141" s="21"/>
    </row>
    <row r="142" spans="1:11" x14ac:dyDescent="0.2">
      <c r="A142" s="20"/>
      <c r="B142" s="21"/>
      <c r="C142" s="24" t="str">
        <f>IF($B142="","",IFERROR(IF(INDEX(Çalışanlar!$D$5:$D$34,MATCH($B142,Çalışanlar!$B$5:$B$34,0))="","",INDEX(Çalışanlar!$D$5:$D$34,MATCH($B142,Çalışanlar!$B$5:$B$34,0))),""))</f>
        <v/>
      </c>
      <c r="D142" s="32" t="str">
        <f>IF($B142="","",IFERROR(IF(INDEX(Çalışanlar!$E$5:$E$34,MATCH($B142,Çalışanlar!$B$5:$B$34,0))="","",INDEX(Çalışanlar!$E$5:$E$34,MATCH($B142,Çalışanlar!$B$5:$B$34,0))),""))</f>
        <v/>
      </c>
      <c r="E142" s="25"/>
      <c r="F142" s="25"/>
      <c r="G142" s="22"/>
      <c r="H142" s="26" t="str">
        <f t="shared" si="6"/>
        <v/>
      </c>
      <c r="I142" s="27" t="str">
        <f t="shared" si="7"/>
        <v/>
      </c>
      <c r="J142" s="27" t="str">
        <f t="shared" si="8"/>
        <v/>
      </c>
      <c r="K142" s="21"/>
    </row>
    <row r="143" spans="1:11" x14ac:dyDescent="0.2">
      <c r="A143" s="20"/>
      <c r="B143" s="21"/>
      <c r="C143" s="24" t="str">
        <f>IF($B143="","",IFERROR(IF(INDEX(Çalışanlar!$D$5:$D$34,MATCH($B143,Çalışanlar!$B$5:$B$34,0))="","",INDEX(Çalışanlar!$D$5:$D$34,MATCH($B143,Çalışanlar!$B$5:$B$34,0))),""))</f>
        <v/>
      </c>
      <c r="D143" s="32" t="str">
        <f>IF($B143="","",IFERROR(IF(INDEX(Çalışanlar!$E$5:$E$34,MATCH($B143,Çalışanlar!$B$5:$B$34,0))="","",INDEX(Çalışanlar!$E$5:$E$34,MATCH($B143,Çalışanlar!$B$5:$B$34,0))),""))</f>
        <v/>
      </c>
      <c r="E143" s="25"/>
      <c r="F143" s="25"/>
      <c r="G143" s="22"/>
      <c r="H143" s="26" t="str">
        <f t="shared" si="6"/>
        <v/>
      </c>
      <c r="I143" s="27" t="str">
        <f t="shared" si="7"/>
        <v/>
      </c>
      <c r="J143" s="27" t="str">
        <f t="shared" si="8"/>
        <v/>
      </c>
      <c r="K143" s="21"/>
    </row>
    <row r="144" spans="1:11" x14ac:dyDescent="0.2">
      <c r="A144" s="20"/>
      <c r="B144" s="21"/>
      <c r="C144" s="24" t="str">
        <f>IF($B144="","",IFERROR(IF(INDEX(Çalışanlar!$D$5:$D$34,MATCH($B144,Çalışanlar!$B$5:$B$34,0))="","",INDEX(Çalışanlar!$D$5:$D$34,MATCH($B144,Çalışanlar!$B$5:$B$34,0))),""))</f>
        <v/>
      </c>
      <c r="D144" s="32" t="str">
        <f>IF($B144="","",IFERROR(IF(INDEX(Çalışanlar!$E$5:$E$34,MATCH($B144,Çalışanlar!$B$5:$B$34,0))="","",INDEX(Çalışanlar!$E$5:$E$34,MATCH($B144,Çalışanlar!$B$5:$B$34,0))),""))</f>
        <v/>
      </c>
      <c r="E144" s="25"/>
      <c r="F144" s="25"/>
      <c r="G144" s="22"/>
      <c r="H144" s="26" t="str">
        <f t="shared" si="6"/>
        <v/>
      </c>
      <c r="I144" s="27" t="str">
        <f t="shared" si="7"/>
        <v/>
      </c>
      <c r="J144" s="27" t="str">
        <f t="shared" si="8"/>
        <v/>
      </c>
      <c r="K144" s="21"/>
    </row>
    <row r="145" spans="1:11" x14ac:dyDescent="0.2">
      <c r="A145" s="20"/>
      <c r="B145" s="21"/>
      <c r="C145" s="24" t="str">
        <f>IF($B145="","",IFERROR(IF(INDEX(Çalışanlar!$D$5:$D$34,MATCH($B145,Çalışanlar!$B$5:$B$34,0))="","",INDEX(Çalışanlar!$D$5:$D$34,MATCH($B145,Çalışanlar!$B$5:$B$34,0))),""))</f>
        <v/>
      </c>
      <c r="D145" s="32" t="str">
        <f>IF($B145="","",IFERROR(IF(INDEX(Çalışanlar!$E$5:$E$34,MATCH($B145,Çalışanlar!$B$5:$B$34,0))="","",INDEX(Çalışanlar!$E$5:$E$34,MATCH($B145,Çalışanlar!$B$5:$B$34,0))),""))</f>
        <v/>
      </c>
      <c r="E145" s="25"/>
      <c r="F145" s="25"/>
      <c r="G145" s="22"/>
      <c r="H145" s="26" t="str">
        <f t="shared" si="6"/>
        <v/>
      </c>
      <c r="I145" s="27" t="str">
        <f t="shared" si="7"/>
        <v/>
      </c>
      <c r="J145" s="27" t="str">
        <f t="shared" si="8"/>
        <v/>
      </c>
      <c r="K145" s="21"/>
    </row>
    <row r="146" spans="1:11" x14ac:dyDescent="0.2">
      <c r="A146" s="20"/>
      <c r="B146" s="21"/>
      <c r="C146" s="24" t="str">
        <f>IF($B146="","",IFERROR(IF(INDEX(Çalışanlar!$D$5:$D$34,MATCH($B146,Çalışanlar!$B$5:$B$34,0))="","",INDEX(Çalışanlar!$D$5:$D$34,MATCH($B146,Çalışanlar!$B$5:$B$34,0))),""))</f>
        <v/>
      </c>
      <c r="D146" s="32" t="str">
        <f>IF($B146="","",IFERROR(IF(INDEX(Çalışanlar!$E$5:$E$34,MATCH($B146,Çalışanlar!$B$5:$B$34,0))="","",INDEX(Çalışanlar!$E$5:$E$34,MATCH($B146,Çalışanlar!$B$5:$B$34,0))),""))</f>
        <v/>
      </c>
      <c r="E146" s="25"/>
      <c r="F146" s="25"/>
      <c r="G146" s="22"/>
      <c r="H146" s="26" t="str">
        <f t="shared" si="6"/>
        <v/>
      </c>
      <c r="I146" s="27" t="str">
        <f t="shared" si="7"/>
        <v/>
      </c>
      <c r="J146" s="27" t="str">
        <f t="shared" si="8"/>
        <v/>
      </c>
      <c r="K146" s="21"/>
    </row>
    <row r="147" spans="1:11" x14ac:dyDescent="0.2">
      <c r="A147" s="20"/>
      <c r="B147" s="21"/>
      <c r="C147" s="24" t="str">
        <f>IF($B147="","",IFERROR(IF(INDEX(Çalışanlar!$D$5:$D$34,MATCH($B147,Çalışanlar!$B$5:$B$34,0))="","",INDEX(Çalışanlar!$D$5:$D$34,MATCH($B147,Çalışanlar!$B$5:$B$34,0))),""))</f>
        <v/>
      </c>
      <c r="D147" s="32" t="str">
        <f>IF($B147="","",IFERROR(IF(INDEX(Çalışanlar!$E$5:$E$34,MATCH($B147,Çalışanlar!$B$5:$B$34,0))="","",INDEX(Çalışanlar!$E$5:$E$34,MATCH($B147,Çalışanlar!$B$5:$B$34,0))),""))</f>
        <v/>
      </c>
      <c r="E147" s="25"/>
      <c r="F147" s="25"/>
      <c r="G147" s="22"/>
      <c r="H147" s="26" t="str">
        <f t="shared" si="6"/>
        <v/>
      </c>
      <c r="I147" s="27" t="str">
        <f t="shared" si="7"/>
        <v/>
      </c>
      <c r="J147" s="27" t="str">
        <f t="shared" si="8"/>
        <v/>
      </c>
      <c r="K147" s="21"/>
    </row>
    <row r="148" spans="1:11" x14ac:dyDescent="0.2">
      <c r="A148" s="20"/>
      <c r="B148" s="21"/>
      <c r="C148" s="24" t="str">
        <f>IF($B148="","",IFERROR(IF(INDEX(Çalışanlar!$D$5:$D$34,MATCH($B148,Çalışanlar!$B$5:$B$34,0))="","",INDEX(Çalışanlar!$D$5:$D$34,MATCH($B148,Çalışanlar!$B$5:$B$34,0))),""))</f>
        <v/>
      </c>
      <c r="D148" s="32" t="str">
        <f>IF($B148="","",IFERROR(IF(INDEX(Çalışanlar!$E$5:$E$34,MATCH($B148,Çalışanlar!$B$5:$B$34,0))="","",INDEX(Çalışanlar!$E$5:$E$34,MATCH($B148,Çalışanlar!$B$5:$B$34,0))),""))</f>
        <v/>
      </c>
      <c r="E148" s="25"/>
      <c r="F148" s="25"/>
      <c r="G148" s="22"/>
      <c r="H148" s="26" t="str">
        <f t="shared" si="6"/>
        <v/>
      </c>
      <c r="I148" s="27" t="str">
        <f t="shared" si="7"/>
        <v/>
      </c>
      <c r="J148" s="27" t="str">
        <f t="shared" si="8"/>
        <v/>
      </c>
      <c r="K148" s="21"/>
    </row>
    <row r="149" spans="1:11" x14ac:dyDescent="0.2">
      <c r="A149" s="20"/>
      <c r="B149" s="21"/>
      <c r="C149" s="24" t="str">
        <f>IF($B149="","",IFERROR(IF(INDEX(Çalışanlar!$D$5:$D$34,MATCH($B149,Çalışanlar!$B$5:$B$34,0))="","",INDEX(Çalışanlar!$D$5:$D$34,MATCH($B149,Çalışanlar!$B$5:$B$34,0))),""))</f>
        <v/>
      </c>
      <c r="D149" s="32" t="str">
        <f>IF($B149="","",IFERROR(IF(INDEX(Çalışanlar!$E$5:$E$34,MATCH($B149,Çalışanlar!$B$5:$B$34,0))="","",INDEX(Çalışanlar!$E$5:$E$34,MATCH($B149,Çalışanlar!$B$5:$B$34,0))),""))</f>
        <v/>
      </c>
      <c r="E149" s="25"/>
      <c r="F149" s="25"/>
      <c r="G149" s="22"/>
      <c r="H149" s="26" t="str">
        <f t="shared" si="6"/>
        <v/>
      </c>
      <c r="I149" s="27" t="str">
        <f t="shared" si="7"/>
        <v/>
      </c>
      <c r="J149" s="27" t="str">
        <f t="shared" si="8"/>
        <v/>
      </c>
      <c r="K149" s="21"/>
    </row>
    <row r="150" spans="1:11" x14ac:dyDescent="0.2">
      <c r="A150" s="20"/>
      <c r="B150" s="21"/>
      <c r="C150" s="24" t="str">
        <f>IF($B150="","",IFERROR(IF(INDEX(Çalışanlar!$D$5:$D$34,MATCH($B150,Çalışanlar!$B$5:$B$34,0))="","",INDEX(Çalışanlar!$D$5:$D$34,MATCH($B150,Çalışanlar!$B$5:$B$34,0))),""))</f>
        <v/>
      </c>
      <c r="D150" s="32" t="str">
        <f>IF($B150="","",IFERROR(IF(INDEX(Çalışanlar!$E$5:$E$34,MATCH($B150,Çalışanlar!$B$5:$B$34,0))="","",INDEX(Çalışanlar!$E$5:$E$34,MATCH($B150,Çalışanlar!$B$5:$B$34,0))),""))</f>
        <v/>
      </c>
      <c r="E150" s="25"/>
      <c r="F150" s="25"/>
      <c r="G150" s="22"/>
      <c r="H150" s="26" t="str">
        <f t="shared" si="6"/>
        <v/>
      </c>
      <c r="I150" s="27" t="str">
        <f t="shared" si="7"/>
        <v/>
      </c>
      <c r="J150" s="27" t="str">
        <f t="shared" si="8"/>
        <v/>
      </c>
      <c r="K150" s="21"/>
    </row>
    <row r="151" spans="1:11" x14ac:dyDescent="0.2">
      <c r="A151" s="20"/>
      <c r="B151" s="21"/>
      <c r="C151" s="24" t="str">
        <f>IF($B151="","",IFERROR(IF(INDEX(Çalışanlar!$D$5:$D$34,MATCH($B151,Çalışanlar!$B$5:$B$34,0))="","",INDEX(Çalışanlar!$D$5:$D$34,MATCH($B151,Çalışanlar!$B$5:$B$34,0))),""))</f>
        <v/>
      </c>
      <c r="D151" s="32" t="str">
        <f>IF($B151="","",IFERROR(IF(INDEX(Çalışanlar!$E$5:$E$34,MATCH($B151,Çalışanlar!$B$5:$B$34,0))="","",INDEX(Çalışanlar!$E$5:$E$34,MATCH($B151,Çalışanlar!$B$5:$B$34,0))),""))</f>
        <v/>
      </c>
      <c r="E151" s="25"/>
      <c r="F151" s="25"/>
      <c r="G151" s="22"/>
      <c r="H151" s="26" t="str">
        <f t="shared" si="6"/>
        <v/>
      </c>
      <c r="I151" s="27" t="str">
        <f t="shared" si="7"/>
        <v/>
      </c>
      <c r="J151" s="27" t="str">
        <f t="shared" si="8"/>
        <v/>
      </c>
      <c r="K151" s="21"/>
    </row>
    <row r="152" spans="1:11" x14ac:dyDescent="0.2">
      <c r="A152" s="20"/>
      <c r="B152" s="21"/>
      <c r="C152" s="24" t="str">
        <f>IF($B152="","",IFERROR(IF(INDEX(Çalışanlar!$D$5:$D$34,MATCH($B152,Çalışanlar!$B$5:$B$34,0))="","",INDEX(Çalışanlar!$D$5:$D$34,MATCH($B152,Çalışanlar!$B$5:$B$34,0))),""))</f>
        <v/>
      </c>
      <c r="D152" s="32" t="str">
        <f>IF($B152="","",IFERROR(IF(INDEX(Çalışanlar!$E$5:$E$34,MATCH($B152,Çalışanlar!$B$5:$B$34,0))="","",INDEX(Çalışanlar!$E$5:$E$34,MATCH($B152,Çalışanlar!$B$5:$B$34,0))),""))</f>
        <v/>
      </c>
      <c r="E152" s="25"/>
      <c r="F152" s="25"/>
      <c r="G152" s="22"/>
      <c r="H152" s="26" t="str">
        <f t="shared" si="6"/>
        <v/>
      </c>
      <c r="I152" s="27" t="str">
        <f t="shared" si="7"/>
        <v/>
      </c>
      <c r="J152" s="27" t="str">
        <f t="shared" si="8"/>
        <v/>
      </c>
      <c r="K152" s="21"/>
    </row>
    <row r="153" spans="1:11" x14ac:dyDescent="0.2">
      <c r="A153" s="20"/>
      <c r="B153" s="21"/>
      <c r="C153" s="24" t="str">
        <f>IF($B153="","",IFERROR(IF(INDEX(Çalışanlar!$D$5:$D$34,MATCH($B153,Çalışanlar!$B$5:$B$34,0))="","",INDEX(Çalışanlar!$D$5:$D$34,MATCH($B153,Çalışanlar!$B$5:$B$34,0))),""))</f>
        <v/>
      </c>
      <c r="D153" s="32" t="str">
        <f>IF($B153="","",IFERROR(IF(INDEX(Çalışanlar!$E$5:$E$34,MATCH($B153,Çalışanlar!$B$5:$B$34,0))="","",INDEX(Çalışanlar!$E$5:$E$34,MATCH($B153,Çalışanlar!$B$5:$B$34,0))),""))</f>
        <v/>
      </c>
      <c r="E153" s="25"/>
      <c r="F153" s="25"/>
      <c r="G153" s="22"/>
      <c r="H153" s="26" t="str">
        <f t="shared" si="6"/>
        <v/>
      </c>
      <c r="I153" s="27" t="str">
        <f t="shared" si="7"/>
        <v/>
      </c>
      <c r="J153" s="27" t="str">
        <f t="shared" si="8"/>
        <v/>
      </c>
      <c r="K153" s="21"/>
    </row>
    <row r="154" spans="1:11" x14ac:dyDescent="0.2">
      <c r="A154" s="20"/>
      <c r="B154" s="21"/>
      <c r="C154" s="24" t="str">
        <f>IF($B154="","",IFERROR(IF(INDEX(Çalışanlar!$D$5:$D$34,MATCH($B154,Çalışanlar!$B$5:$B$34,0))="","",INDEX(Çalışanlar!$D$5:$D$34,MATCH($B154,Çalışanlar!$B$5:$B$34,0))),""))</f>
        <v/>
      </c>
      <c r="D154" s="32" t="str">
        <f>IF($B154="","",IFERROR(IF(INDEX(Çalışanlar!$E$5:$E$34,MATCH($B154,Çalışanlar!$B$5:$B$34,0))="","",INDEX(Çalışanlar!$E$5:$E$34,MATCH($B154,Çalışanlar!$B$5:$B$34,0))),""))</f>
        <v/>
      </c>
      <c r="E154" s="25"/>
      <c r="F154" s="25"/>
      <c r="G154" s="22"/>
      <c r="H154" s="26" t="str">
        <f t="shared" si="6"/>
        <v/>
      </c>
      <c r="I154" s="27" t="str">
        <f t="shared" si="7"/>
        <v/>
      </c>
      <c r="J154" s="27" t="str">
        <f t="shared" si="8"/>
        <v/>
      </c>
      <c r="K154" s="21"/>
    </row>
    <row r="155" spans="1:11" x14ac:dyDescent="0.2">
      <c r="A155" s="20"/>
      <c r="B155" s="21"/>
      <c r="C155" s="24" t="str">
        <f>IF($B155="","",IFERROR(IF(INDEX(Çalışanlar!$D$5:$D$34,MATCH($B155,Çalışanlar!$B$5:$B$34,0))="","",INDEX(Çalışanlar!$D$5:$D$34,MATCH($B155,Çalışanlar!$B$5:$B$34,0))),""))</f>
        <v/>
      </c>
      <c r="D155" s="32" t="str">
        <f>IF($B155="","",IFERROR(IF(INDEX(Çalışanlar!$E$5:$E$34,MATCH($B155,Çalışanlar!$B$5:$B$34,0))="","",INDEX(Çalışanlar!$E$5:$E$34,MATCH($B155,Çalışanlar!$B$5:$B$34,0))),""))</f>
        <v/>
      </c>
      <c r="E155" s="25"/>
      <c r="F155" s="25"/>
      <c r="G155" s="22"/>
      <c r="H155" s="26" t="str">
        <f t="shared" si="6"/>
        <v/>
      </c>
      <c r="I155" s="27" t="str">
        <f t="shared" si="7"/>
        <v/>
      </c>
      <c r="J155" s="27" t="str">
        <f t="shared" si="8"/>
        <v/>
      </c>
      <c r="K155" s="21"/>
    </row>
    <row r="156" spans="1:11" x14ac:dyDescent="0.2">
      <c r="A156" s="20"/>
      <c r="B156" s="21"/>
      <c r="C156" s="24" t="str">
        <f>IF($B156="","",IFERROR(IF(INDEX(Çalışanlar!$D$5:$D$34,MATCH($B156,Çalışanlar!$B$5:$B$34,0))="","",INDEX(Çalışanlar!$D$5:$D$34,MATCH($B156,Çalışanlar!$B$5:$B$34,0))),""))</f>
        <v/>
      </c>
      <c r="D156" s="32" t="str">
        <f>IF($B156="","",IFERROR(IF(INDEX(Çalışanlar!$E$5:$E$34,MATCH($B156,Çalışanlar!$B$5:$B$34,0))="","",INDEX(Çalışanlar!$E$5:$E$34,MATCH($B156,Çalışanlar!$B$5:$B$34,0))),""))</f>
        <v/>
      </c>
      <c r="E156" s="25"/>
      <c r="F156" s="25"/>
      <c r="G156" s="22"/>
      <c r="H156" s="26" t="str">
        <f t="shared" si="6"/>
        <v/>
      </c>
      <c r="I156" s="27" t="str">
        <f t="shared" si="7"/>
        <v/>
      </c>
      <c r="J156" s="27" t="str">
        <f t="shared" si="8"/>
        <v/>
      </c>
      <c r="K156" s="21"/>
    </row>
    <row r="157" spans="1:11" x14ac:dyDescent="0.2">
      <c r="A157" s="20"/>
      <c r="B157" s="21"/>
      <c r="C157" s="24" t="str">
        <f>IF($B157="","",IFERROR(IF(INDEX(Çalışanlar!$D$5:$D$34,MATCH($B157,Çalışanlar!$B$5:$B$34,0))="","",INDEX(Çalışanlar!$D$5:$D$34,MATCH($B157,Çalışanlar!$B$5:$B$34,0))),""))</f>
        <v/>
      </c>
      <c r="D157" s="32" t="str">
        <f>IF($B157="","",IFERROR(IF(INDEX(Çalışanlar!$E$5:$E$34,MATCH($B157,Çalışanlar!$B$5:$B$34,0))="","",INDEX(Çalışanlar!$E$5:$E$34,MATCH($B157,Çalışanlar!$B$5:$B$34,0))),""))</f>
        <v/>
      </c>
      <c r="E157" s="25"/>
      <c r="F157" s="25"/>
      <c r="G157" s="22"/>
      <c r="H157" s="26" t="str">
        <f t="shared" si="6"/>
        <v/>
      </c>
      <c r="I157" s="27" t="str">
        <f t="shared" si="7"/>
        <v/>
      </c>
      <c r="J157" s="27" t="str">
        <f t="shared" si="8"/>
        <v/>
      </c>
      <c r="K157" s="21"/>
    </row>
    <row r="158" spans="1:11" x14ac:dyDescent="0.2">
      <c r="A158" s="20"/>
      <c r="B158" s="21"/>
      <c r="C158" s="24" t="str">
        <f>IF($B158="","",IFERROR(IF(INDEX(Çalışanlar!$D$5:$D$34,MATCH($B158,Çalışanlar!$B$5:$B$34,0))="","",INDEX(Çalışanlar!$D$5:$D$34,MATCH($B158,Çalışanlar!$B$5:$B$34,0))),""))</f>
        <v/>
      </c>
      <c r="D158" s="32" t="str">
        <f>IF($B158="","",IFERROR(IF(INDEX(Çalışanlar!$E$5:$E$34,MATCH($B158,Çalışanlar!$B$5:$B$34,0))="","",INDEX(Çalışanlar!$E$5:$E$34,MATCH($B158,Çalışanlar!$B$5:$B$34,0))),""))</f>
        <v/>
      </c>
      <c r="E158" s="25"/>
      <c r="F158" s="25"/>
      <c r="G158" s="22"/>
      <c r="H158" s="26" t="str">
        <f t="shared" si="6"/>
        <v/>
      </c>
      <c r="I158" s="27" t="str">
        <f t="shared" si="7"/>
        <v/>
      </c>
      <c r="J158" s="27" t="str">
        <f t="shared" si="8"/>
        <v/>
      </c>
      <c r="K158" s="21"/>
    </row>
    <row r="159" spans="1:11" x14ac:dyDescent="0.2">
      <c r="A159" s="20"/>
      <c r="B159" s="21"/>
      <c r="C159" s="24" t="str">
        <f>IF($B159="","",IFERROR(IF(INDEX(Çalışanlar!$D$5:$D$34,MATCH($B159,Çalışanlar!$B$5:$B$34,0))="","",INDEX(Çalışanlar!$D$5:$D$34,MATCH($B159,Çalışanlar!$B$5:$B$34,0))),""))</f>
        <v/>
      </c>
      <c r="D159" s="32" t="str">
        <f>IF($B159="","",IFERROR(IF(INDEX(Çalışanlar!$E$5:$E$34,MATCH($B159,Çalışanlar!$B$5:$B$34,0))="","",INDEX(Çalışanlar!$E$5:$E$34,MATCH($B159,Çalışanlar!$B$5:$B$34,0))),""))</f>
        <v/>
      </c>
      <c r="E159" s="25"/>
      <c r="F159" s="25"/>
      <c r="G159" s="22"/>
      <c r="H159" s="26" t="str">
        <f t="shared" si="6"/>
        <v/>
      </c>
      <c r="I159" s="27" t="str">
        <f t="shared" si="7"/>
        <v/>
      </c>
      <c r="J159" s="27" t="str">
        <f t="shared" si="8"/>
        <v/>
      </c>
      <c r="K159" s="21"/>
    </row>
    <row r="160" spans="1:11" x14ac:dyDescent="0.2">
      <c r="A160" s="20"/>
      <c r="B160" s="21"/>
      <c r="C160" s="24" t="str">
        <f>IF($B160="","",IFERROR(IF(INDEX(Çalışanlar!$D$5:$D$34,MATCH($B160,Çalışanlar!$B$5:$B$34,0))="","",INDEX(Çalışanlar!$D$5:$D$34,MATCH($B160,Çalışanlar!$B$5:$B$34,0))),""))</f>
        <v/>
      </c>
      <c r="D160" s="32" t="str">
        <f>IF($B160="","",IFERROR(IF(INDEX(Çalışanlar!$E$5:$E$34,MATCH($B160,Çalışanlar!$B$5:$B$34,0))="","",INDEX(Çalışanlar!$E$5:$E$34,MATCH($B160,Çalışanlar!$B$5:$B$34,0))),""))</f>
        <v/>
      </c>
      <c r="E160" s="25"/>
      <c r="F160" s="25"/>
      <c r="G160" s="22"/>
      <c r="H160" s="26" t="str">
        <f t="shared" si="6"/>
        <v/>
      </c>
      <c r="I160" s="27" t="str">
        <f t="shared" si="7"/>
        <v/>
      </c>
      <c r="J160" s="27" t="str">
        <f t="shared" si="8"/>
        <v/>
      </c>
      <c r="K160" s="21"/>
    </row>
    <row r="161" spans="1:11" x14ac:dyDescent="0.2">
      <c r="A161" s="20"/>
      <c r="B161" s="21"/>
      <c r="C161" s="24" t="str">
        <f>IF($B161="","",IFERROR(IF(INDEX(Çalışanlar!$D$5:$D$34,MATCH($B161,Çalışanlar!$B$5:$B$34,0))="","",INDEX(Çalışanlar!$D$5:$D$34,MATCH($B161,Çalışanlar!$B$5:$B$34,0))),""))</f>
        <v/>
      </c>
      <c r="D161" s="32" t="str">
        <f>IF($B161="","",IFERROR(IF(INDEX(Çalışanlar!$E$5:$E$34,MATCH($B161,Çalışanlar!$B$5:$B$34,0))="","",INDEX(Çalışanlar!$E$5:$E$34,MATCH($B161,Çalışanlar!$B$5:$B$34,0))),""))</f>
        <v/>
      </c>
      <c r="E161" s="25"/>
      <c r="F161" s="25"/>
      <c r="G161" s="22"/>
      <c r="H161" s="26" t="str">
        <f t="shared" si="6"/>
        <v/>
      </c>
      <c r="I161" s="27" t="str">
        <f t="shared" si="7"/>
        <v/>
      </c>
      <c r="J161" s="27" t="str">
        <f t="shared" si="8"/>
        <v/>
      </c>
      <c r="K161" s="21"/>
    </row>
    <row r="162" spans="1:11" x14ac:dyDescent="0.2">
      <c r="A162" s="20"/>
      <c r="B162" s="21"/>
      <c r="C162" s="24" t="str">
        <f>IF($B162="","",IFERROR(IF(INDEX(Çalışanlar!$D$5:$D$34,MATCH($B162,Çalışanlar!$B$5:$B$34,0))="","",INDEX(Çalışanlar!$D$5:$D$34,MATCH($B162,Çalışanlar!$B$5:$B$34,0))),""))</f>
        <v/>
      </c>
      <c r="D162" s="32" t="str">
        <f>IF($B162="","",IFERROR(IF(INDEX(Çalışanlar!$E$5:$E$34,MATCH($B162,Çalışanlar!$B$5:$B$34,0))="","",INDEX(Çalışanlar!$E$5:$E$34,MATCH($B162,Çalışanlar!$B$5:$B$34,0))),""))</f>
        <v/>
      </c>
      <c r="E162" s="25"/>
      <c r="F162" s="25"/>
      <c r="G162" s="22"/>
      <c r="H162" s="26" t="str">
        <f t="shared" si="6"/>
        <v/>
      </c>
      <c r="I162" s="27" t="str">
        <f t="shared" si="7"/>
        <v/>
      </c>
      <c r="J162" s="27" t="str">
        <f t="shared" si="8"/>
        <v/>
      </c>
      <c r="K162" s="21"/>
    </row>
    <row r="163" spans="1:11" x14ac:dyDescent="0.2">
      <c r="A163" s="20"/>
      <c r="B163" s="21"/>
      <c r="C163" s="24" t="str">
        <f>IF($B163="","",IFERROR(IF(INDEX(Çalışanlar!$D$5:$D$34,MATCH($B163,Çalışanlar!$B$5:$B$34,0))="","",INDEX(Çalışanlar!$D$5:$D$34,MATCH($B163,Çalışanlar!$B$5:$B$34,0))),""))</f>
        <v/>
      </c>
      <c r="D163" s="32" t="str">
        <f>IF($B163="","",IFERROR(IF(INDEX(Çalışanlar!$E$5:$E$34,MATCH($B163,Çalışanlar!$B$5:$B$34,0))="","",INDEX(Çalışanlar!$E$5:$E$34,MATCH($B163,Çalışanlar!$B$5:$B$34,0))),""))</f>
        <v/>
      </c>
      <c r="E163" s="25"/>
      <c r="F163" s="25"/>
      <c r="G163" s="22"/>
      <c r="H163" s="26" t="str">
        <f t="shared" si="6"/>
        <v/>
      </c>
      <c r="I163" s="27" t="str">
        <f t="shared" si="7"/>
        <v/>
      </c>
      <c r="J163" s="27" t="str">
        <f t="shared" si="8"/>
        <v/>
      </c>
      <c r="K163" s="21"/>
    </row>
    <row r="164" spans="1:11" x14ac:dyDescent="0.2">
      <c r="A164" s="20"/>
      <c r="B164" s="21"/>
      <c r="C164" s="24" t="str">
        <f>IF($B164="","",IFERROR(IF(INDEX(Çalışanlar!$D$5:$D$34,MATCH($B164,Çalışanlar!$B$5:$B$34,0))="","",INDEX(Çalışanlar!$D$5:$D$34,MATCH($B164,Çalışanlar!$B$5:$B$34,0))),""))</f>
        <v/>
      </c>
      <c r="D164" s="32" t="str">
        <f>IF($B164="","",IFERROR(IF(INDEX(Çalışanlar!$E$5:$E$34,MATCH($B164,Çalışanlar!$B$5:$B$34,0))="","",INDEX(Çalışanlar!$E$5:$E$34,MATCH($B164,Çalışanlar!$B$5:$B$34,0))),""))</f>
        <v/>
      </c>
      <c r="E164" s="25"/>
      <c r="F164" s="25"/>
      <c r="G164" s="22"/>
      <c r="H164" s="26" t="str">
        <f t="shared" si="6"/>
        <v/>
      </c>
      <c r="I164" s="27" t="str">
        <f t="shared" si="7"/>
        <v/>
      </c>
      <c r="J164" s="27" t="str">
        <f t="shared" si="8"/>
        <v/>
      </c>
      <c r="K164" s="21"/>
    </row>
    <row r="165" spans="1:11" x14ac:dyDescent="0.2">
      <c r="A165" s="20"/>
      <c r="B165" s="21"/>
      <c r="C165" s="24" t="str">
        <f>IF($B165="","",IFERROR(IF(INDEX(Çalışanlar!$D$5:$D$34,MATCH($B165,Çalışanlar!$B$5:$B$34,0))="","",INDEX(Çalışanlar!$D$5:$D$34,MATCH($B165,Çalışanlar!$B$5:$B$34,0))),""))</f>
        <v/>
      </c>
      <c r="D165" s="32" t="str">
        <f>IF($B165="","",IFERROR(IF(INDEX(Çalışanlar!$E$5:$E$34,MATCH($B165,Çalışanlar!$B$5:$B$34,0))="","",INDEX(Çalışanlar!$E$5:$E$34,MATCH($B165,Çalışanlar!$B$5:$B$34,0))),""))</f>
        <v/>
      </c>
      <c r="E165" s="25"/>
      <c r="F165" s="25"/>
      <c r="G165" s="22"/>
      <c r="H165" s="26" t="str">
        <f t="shared" si="6"/>
        <v/>
      </c>
      <c r="I165" s="27" t="str">
        <f t="shared" si="7"/>
        <v/>
      </c>
      <c r="J165" s="27" t="str">
        <f t="shared" si="8"/>
        <v/>
      </c>
      <c r="K165" s="21"/>
    </row>
    <row r="166" spans="1:11" x14ac:dyDescent="0.2">
      <c r="A166" s="20"/>
      <c r="B166" s="21"/>
      <c r="C166" s="24" t="str">
        <f>IF($B166="","",IFERROR(IF(INDEX(Çalışanlar!$D$5:$D$34,MATCH($B166,Çalışanlar!$B$5:$B$34,0))="","",INDEX(Çalışanlar!$D$5:$D$34,MATCH($B166,Çalışanlar!$B$5:$B$34,0))),""))</f>
        <v/>
      </c>
      <c r="D166" s="32" t="str">
        <f>IF($B166="","",IFERROR(IF(INDEX(Çalışanlar!$E$5:$E$34,MATCH($B166,Çalışanlar!$B$5:$B$34,0))="","",INDEX(Çalışanlar!$E$5:$E$34,MATCH($B166,Çalışanlar!$B$5:$B$34,0))),""))</f>
        <v/>
      </c>
      <c r="E166" s="25"/>
      <c r="F166" s="25"/>
      <c r="G166" s="22"/>
      <c r="H166" s="26" t="str">
        <f t="shared" si="6"/>
        <v/>
      </c>
      <c r="I166" s="27" t="str">
        <f t="shared" si="7"/>
        <v/>
      </c>
      <c r="J166" s="27" t="str">
        <f t="shared" si="8"/>
        <v/>
      </c>
      <c r="K166" s="21"/>
    </row>
    <row r="167" spans="1:11" x14ac:dyDescent="0.2">
      <c r="A167" s="20"/>
      <c r="B167" s="21"/>
      <c r="C167" s="24" t="str">
        <f>IF($B167="","",IFERROR(IF(INDEX(Çalışanlar!$D$5:$D$34,MATCH($B167,Çalışanlar!$B$5:$B$34,0))="","",INDEX(Çalışanlar!$D$5:$D$34,MATCH($B167,Çalışanlar!$B$5:$B$34,0))),""))</f>
        <v/>
      </c>
      <c r="D167" s="32" t="str">
        <f>IF($B167="","",IFERROR(IF(INDEX(Çalışanlar!$E$5:$E$34,MATCH($B167,Çalışanlar!$B$5:$B$34,0))="","",INDEX(Çalışanlar!$E$5:$E$34,MATCH($B167,Çalışanlar!$B$5:$B$34,0))),""))</f>
        <v/>
      </c>
      <c r="E167" s="25"/>
      <c r="F167" s="25"/>
      <c r="G167" s="22"/>
      <c r="H167" s="26" t="str">
        <f t="shared" si="6"/>
        <v/>
      </c>
      <c r="I167" s="27" t="str">
        <f t="shared" si="7"/>
        <v/>
      </c>
      <c r="J167" s="27" t="str">
        <f t="shared" si="8"/>
        <v/>
      </c>
      <c r="K167" s="21"/>
    </row>
    <row r="168" spans="1:11" x14ac:dyDescent="0.2">
      <c r="A168" s="20"/>
      <c r="B168" s="21"/>
      <c r="C168" s="24" t="str">
        <f>IF($B168="","",IFERROR(IF(INDEX(Çalışanlar!$D$5:$D$34,MATCH($B168,Çalışanlar!$B$5:$B$34,0))="","",INDEX(Çalışanlar!$D$5:$D$34,MATCH($B168,Çalışanlar!$B$5:$B$34,0))),""))</f>
        <v/>
      </c>
      <c r="D168" s="32" t="str">
        <f>IF($B168="","",IFERROR(IF(INDEX(Çalışanlar!$E$5:$E$34,MATCH($B168,Çalışanlar!$B$5:$B$34,0))="","",INDEX(Çalışanlar!$E$5:$E$34,MATCH($B168,Çalışanlar!$B$5:$B$34,0))),""))</f>
        <v/>
      </c>
      <c r="E168" s="25"/>
      <c r="F168" s="25"/>
      <c r="G168" s="22"/>
      <c r="H168" s="26" t="str">
        <f t="shared" si="6"/>
        <v/>
      </c>
      <c r="I168" s="27" t="str">
        <f t="shared" si="7"/>
        <v/>
      </c>
      <c r="J168" s="27" t="str">
        <f t="shared" si="8"/>
        <v/>
      </c>
      <c r="K168" s="21"/>
    </row>
    <row r="169" spans="1:11" x14ac:dyDescent="0.2">
      <c r="A169" s="20"/>
      <c r="B169" s="21"/>
      <c r="C169" s="24" t="str">
        <f>IF($B169="","",IFERROR(IF(INDEX(Çalışanlar!$D$5:$D$34,MATCH($B169,Çalışanlar!$B$5:$B$34,0))="","",INDEX(Çalışanlar!$D$5:$D$34,MATCH($B169,Çalışanlar!$B$5:$B$34,0))),""))</f>
        <v/>
      </c>
      <c r="D169" s="32" t="str">
        <f>IF($B169="","",IFERROR(IF(INDEX(Çalışanlar!$E$5:$E$34,MATCH($B169,Çalışanlar!$B$5:$B$34,0))="","",INDEX(Çalışanlar!$E$5:$E$34,MATCH($B169,Çalışanlar!$B$5:$B$34,0))),""))</f>
        <v/>
      </c>
      <c r="E169" s="25"/>
      <c r="F169" s="25"/>
      <c r="G169" s="22"/>
      <c r="H169" s="26" t="str">
        <f t="shared" si="6"/>
        <v/>
      </c>
      <c r="I169" s="27" t="str">
        <f t="shared" si="7"/>
        <v/>
      </c>
      <c r="J169" s="27" t="str">
        <f t="shared" si="8"/>
        <v/>
      </c>
      <c r="K169" s="21"/>
    </row>
    <row r="170" spans="1:11" x14ac:dyDescent="0.2">
      <c r="A170" s="20"/>
      <c r="B170" s="21"/>
      <c r="C170" s="24" t="str">
        <f>IF($B170="","",IFERROR(IF(INDEX(Çalışanlar!$D$5:$D$34,MATCH($B170,Çalışanlar!$B$5:$B$34,0))="","",INDEX(Çalışanlar!$D$5:$D$34,MATCH($B170,Çalışanlar!$B$5:$B$34,0))),""))</f>
        <v/>
      </c>
      <c r="D170" s="32" t="str">
        <f>IF($B170="","",IFERROR(IF(INDEX(Çalışanlar!$E$5:$E$34,MATCH($B170,Çalışanlar!$B$5:$B$34,0))="","",INDEX(Çalışanlar!$E$5:$E$34,MATCH($B170,Çalışanlar!$B$5:$B$34,0))),""))</f>
        <v/>
      </c>
      <c r="E170" s="25"/>
      <c r="F170" s="25"/>
      <c r="G170" s="22"/>
      <c r="H170" s="26" t="str">
        <f t="shared" si="6"/>
        <v/>
      </c>
      <c r="I170" s="27" t="str">
        <f t="shared" si="7"/>
        <v/>
      </c>
      <c r="J170" s="27" t="str">
        <f t="shared" si="8"/>
        <v/>
      </c>
      <c r="K170" s="21"/>
    </row>
    <row r="171" spans="1:11" x14ac:dyDescent="0.2">
      <c r="A171" s="20"/>
      <c r="B171" s="21"/>
      <c r="C171" s="24" t="str">
        <f>IF($B171="","",IFERROR(IF(INDEX(Çalışanlar!$D$5:$D$34,MATCH($B171,Çalışanlar!$B$5:$B$34,0))="","",INDEX(Çalışanlar!$D$5:$D$34,MATCH($B171,Çalışanlar!$B$5:$B$34,0))),""))</f>
        <v/>
      </c>
      <c r="D171" s="32" t="str">
        <f>IF($B171="","",IFERROR(IF(INDEX(Çalışanlar!$E$5:$E$34,MATCH($B171,Çalışanlar!$B$5:$B$34,0))="","",INDEX(Çalışanlar!$E$5:$E$34,MATCH($B171,Çalışanlar!$B$5:$B$34,0))),""))</f>
        <v/>
      </c>
      <c r="E171" s="25"/>
      <c r="F171" s="25"/>
      <c r="G171" s="22"/>
      <c r="H171" s="26" t="str">
        <f t="shared" si="6"/>
        <v/>
      </c>
      <c r="I171" s="27" t="str">
        <f t="shared" si="7"/>
        <v/>
      </c>
      <c r="J171" s="27" t="str">
        <f t="shared" si="8"/>
        <v/>
      </c>
      <c r="K171" s="21"/>
    </row>
    <row r="172" spans="1:11" x14ac:dyDescent="0.2">
      <c r="A172" s="20"/>
      <c r="B172" s="21"/>
      <c r="C172" s="24" t="str">
        <f>IF($B172="","",IFERROR(IF(INDEX(Çalışanlar!$D$5:$D$34,MATCH($B172,Çalışanlar!$B$5:$B$34,0))="","",INDEX(Çalışanlar!$D$5:$D$34,MATCH($B172,Çalışanlar!$B$5:$B$34,0))),""))</f>
        <v/>
      </c>
      <c r="D172" s="32" t="str">
        <f>IF($B172="","",IFERROR(IF(INDEX(Çalışanlar!$E$5:$E$34,MATCH($B172,Çalışanlar!$B$5:$B$34,0))="","",INDEX(Çalışanlar!$E$5:$E$34,MATCH($B172,Çalışanlar!$B$5:$B$34,0))),""))</f>
        <v/>
      </c>
      <c r="E172" s="25"/>
      <c r="F172" s="25"/>
      <c r="G172" s="22"/>
      <c r="H172" s="26" t="str">
        <f t="shared" si="6"/>
        <v/>
      </c>
      <c r="I172" s="27" t="str">
        <f t="shared" si="7"/>
        <v/>
      </c>
      <c r="J172" s="27" t="str">
        <f t="shared" si="8"/>
        <v/>
      </c>
      <c r="K172" s="21"/>
    </row>
    <row r="173" spans="1:11" x14ac:dyDescent="0.2">
      <c r="A173" s="20"/>
      <c r="B173" s="21"/>
      <c r="C173" s="24" t="str">
        <f>IF($B173="","",IFERROR(IF(INDEX(Çalışanlar!$D$5:$D$34,MATCH($B173,Çalışanlar!$B$5:$B$34,0))="","",INDEX(Çalışanlar!$D$5:$D$34,MATCH($B173,Çalışanlar!$B$5:$B$34,0))),""))</f>
        <v/>
      </c>
      <c r="D173" s="32" t="str">
        <f>IF($B173="","",IFERROR(IF(INDEX(Çalışanlar!$E$5:$E$34,MATCH($B173,Çalışanlar!$B$5:$B$34,0))="","",INDEX(Çalışanlar!$E$5:$E$34,MATCH($B173,Çalışanlar!$B$5:$B$34,0))),""))</f>
        <v/>
      </c>
      <c r="E173" s="25"/>
      <c r="F173" s="25"/>
      <c r="G173" s="22"/>
      <c r="H173" s="26" t="str">
        <f t="shared" si="6"/>
        <v/>
      </c>
      <c r="I173" s="27" t="str">
        <f t="shared" si="7"/>
        <v/>
      </c>
      <c r="J173" s="27" t="str">
        <f t="shared" si="8"/>
        <v/>
      </c>
      <c r="K173" s="21"/>
    </row>
    <row r="174" spans="1:11" x14ac:dyDescent="0.2">
      <c r="A174" s="20"/>
      <c r="B174" s="21"/>
      <c r="C174" s="24" t="str">
        <f>IF($B174="","",IFERROR(IF(INDEX(Çalışanlar!$D$5:$D$34,MATCH($B174,Çalışanlar!$B$5:$B$34,0))="","",INDEX(Çalışanlar!$D$5:$D$34,MATCH($B174,Çalışanlar!$B$5:$B$34,0))),""))</f>
        <v/>
      </c>
      <c r="D174" s="32" t="str">
        <f>IF($B174="","",IFERROR(IF(INDEX(Çalışanlar!$E$5:$E$34,MATCH($B174,Çalışanlar!$B$5:$B$34,0))="","",INDEX(Çalışanlar!$E$5:$E$34,MATCH($B174,Çalışanlar!$B$5:$B$34,0))),""))</f>
        <v/>
      </c>
      <c r="E174" s="25"/>
      <c r="F174" s="25"/>
      <c r="G174" s="22"/>
      <c r="H174" s="26" t="str">
        <f t="shared" si="6"/>
        <v/>
      </c>
      <c r="I174" s="27" t="str">
        <f t="shared" si="7"/>
        <v/>
      </c>
      <c r="J174" s="27" t="str">
        <f t="shared" si="8"/>
        <v/>
      </c>
      <c r="K174" s="21"/>
    </row>
    <row r="175" spans="1:11" x14ac:dyDescent="0.2">
      <c r="A175" s="20"/>
      <c r="B175" s="21"/>
      <c r="C175" s="24" t="str">
        <f>IF($B175="","",IFERROR(IF(INDEX(Çalışanlar!$D$5:$D$34,MATCH($B175,Çalışanlar!$B$5:$B$34,0))="","",INDEX(Çalışanlar!$D$5:$D$34,MATCH($B175,Çalışanlar!$B$5:$B$34,0))),""))</f>
        <v/>
      </c>
      <c r="D175" s="32" t="str">
        <f>IF($B175="","",IFERROR(IF(INDEX(Çalışanlar!$E$5:$E$34,MATCH($B175,Çalışanlar!$B$5:$B$34,0))="","",INDEX(Çalışanlar!$E$5:$E$34,MATCH($B175,Çalışanlar!$B$5:$B$34,0))),""))</f>
        <v/>
      </c>
      <c r="E175" s="25"/>
      <c r="F175" s="25"/>
      <c r="G175" s="22"/>
      <c r="H175" s="26" t="str">
        <f t="shared" si="6"/>
        <v/>
      </c>
      <c r="I175" s="27" t="str">
        <f t="shared" si="7"/>
        <v/>
      </c>
      <c r="J175" s="27" t="str">
        <f t="shared" si="8"/>
        <v/>
      </c>
      <c r="K175" s="21"/>
    </row>
    <row r="176" spans="1:11" x14ac:dyDescent="0.2">
      <c r="A176" s="20"/>
      <c r="B176" s="21"/>
      <c r="C176" s="24" t="str">
        <f>IF($B176="","",IFERROR(IF(INDEX(Çalışanlar!$D$5:$D$34,MATCH($B176,Çalışanlar!$B$5:$B$34,0))="","",INDEX(Çalışanlar!$D$5:$D$34,MATCH($B176,Çalışanlar!$B$5:$B$34,0))),""))</f>
        <v/>
      </c>
      <c r="D176" s="32" t="str">
        <f>IF($B176="","",IFERROR(IF(INDEX(Çalışanlar!$E$5:$E$34,MATCH($B176,Çalışanlar!$B$5:$B$34,0))="","",INDEX(Çalışanlar!$E$5:$E$34,MATCH($B176,Çalışanlar!$B$5:$B$34,0))),""))</f>
        <v/>
      </c>
      <c r="E176" s="25"/>
      <c r="F176" s="25"/>
      <c r="G176" s="22"/>
      <c r="H176" s="26" t="str">
        <f t="shared" si="6"/>
        <v/>
      </c>
      <c r="I176" s="27" t="str">
        <f t="shared" si="7"/>
        <v/>
      </c>
      <c r="J176" s="27" t="str">
        <f t="shared" si="8"/>
        <v/>
      </c>
      <c r="K176" s="21"/>
    </row>
    <row r="177" spans="1:11" x14ac:dyDescent="0.2">
      <c r="A177" s="20"/>
      <c r="B177" s="21"/>
      <c r="C177" s="24" t="str">
        <f>IF($B177="","",IFERROR(IF(INDEX(Çalışanlar!$D$5:$D$34,MATCH($B177,Çalışanlar!$B$5:$B$34,0))="","",INDEX(Çalışanlar!$D$5:$D$34,MATCH($B177,Çalışanlar!$B$5:$B$34,0))),""))</f>
        <v/>
      </c>
      <c r="D177" s="32" t="str">
        <f>IF($B177="","",IFERROR(IF(INDEX(Çalışanlar!$E$5:$E$34,MATCH($B177,Çalışanlar!$B$5:$B$34,0))="","",INDEX(Çalışanlar!$E$5:$E$34,MATCH($B177,Çalışanlar!$B$5:$B$34,0))),""))</f>
        <v/>
      </c>
      <c r="E177" s="25"/>
      <c r="F177" s="25"/>
      <c r="G177" s="22"/>
      <c r="H177" s="26" t="str">
        <f t="shared" si="6"/>
        <v/>
      </c>
      <c r="I177" s="27" t="str">
        <f t="shared" si="7"/>
        <v/>
      </c>
      <c r="J177" s="27" t="str">
        <f t="shared" si="8"/>
        <v/>
      </c>
      <c r="K177" s="21"/>
    </row>
    <row r="178" spans="1:11" x14ac:dyDescent="0.2">
      <c r="A178" s="20"/>
      <c r="B178" s="21"/>
      <c r="C178" s="24" t="str">
        <f>IF($B178="","",IFERROR(IF(INDEX(Çalışanlar!$D$5:$D$34,MATCH($B178,Çalışanlar!$B$5:$B$34,0))="","",INDEX(Çalışanlar!$D$5:$D$34,MATCH($B178,Çalışanlar!$B$5:$B$34,0))),""))</f>
        <v/>
      </c>
      <c r="D178" s="32" t="str">
        <f>IF($B178="","",IFERROR(IF(INDEX(Çalışanlar!$E$5:$E$34,MATCH($B178,Çalışanlar!$B$5:$B$34,0))="","",INDEX(Çalışanlar!$E$5:$E$34,MATCH($B178,Çalışanlar!$B$5:$B$34,0))),""))</f>
        <v/>
      </c>
      <c r="E178" s="25"/>
      <c r="F178" s="25"/>
      <c r="G178" s="22"/>
      <c r="H178" s="26" t="str">
        <f t="shared" si="6"/>
        <v/>
      </c>
      <c r="I178" s="27" t="str">
        <f t="shared" si="7"/>
        <v/>
      </c>
      <c r="J178" s="27" t="str">
        <f t="shared" si="8"/>
        <v/>
      </c>
      <c r="K178" s="21"/>
    </row>
    <row r="179" spans="1:11" x14ac:dyDescent="0.2">
      <c r="A179" s="20"/>
      <c r="B179" s="21"/>
      <c r="C179" s="24" t="str">
        <f>IF($B179="","",IFERROR(IF(INDEX(Çalışanlar!$D$5:$D$34,MATCH($B179,Çalışanlar!$B$5:$B$34,0))="","",INDEX(Çalışanlar!$D$5:$D$34,MATCH($B179,Çalışanlar!$B$5:$B$34,0))),""))</f>
        <v/>
      </c>
      <c r="D179" s="32" t="str">
        <f>IF($B179="","",IFERROR(IF(INDEX(Çalışanlar!$E$5:$E$34,MATCH($B179,Çalışanlar!$B$5:$B$34,0))="","",INDEX(Çalışanlar!$E$5:$E$34,MATCH($B179,Çalışanlar!$B$5:$B$34,0))),""))</f>
        <v/>
      </c>
      <c r="E179" s="25"/>
      <c r="F179" s="25"/>
      <c r="G179" s="22"/>
      <c r="H179" s="26" t="str">
        <f t="shared" si="6"/>
        <v/>
      </c>
      <c r="I179" s="27" t="str">
        <f t="shared" si="7"/>
        <v/>
      </c>
      <c r="J179" s="27" t="str">
        <f t="shared" si="8"/>
        <v/>
      </c>
      <c r="K179" s="21"/>
    </row>
    <row r="180" spans="1:11" x14ac:dyDescent="0.2">
      <c r="A180" s="20"/>
      <c r="B180" s="21"/>
      <c r="C180" s="24" t="str">
        <f>IF($B180="","",IFERROR(IF(INDEX(Çalışanlar!$D$5:$D$34,MATCH($B180,Çalışanlar!$B$5:$B$34,0))="","",INDEX(Çalışanlar!$D$5:$D$34,MATCH($B180,Çalışanlar!$B$5:$B$34,0))),""))</f>
        <v/>
      </c>
      <c r="D180" s="32" t="str">
        <f>IF($B180="","",IFERROR(IF(INDEX(Çalışanlar!$E$5:$E$34,MATCH($B180,Çalışanlar!$B$5:$B$34,0))="","",INDEX(Çalışanlar!$E$5:$E$34,MATCH($B180,Çalışanlar!$B$5:$B$34,0))),""))</f>
        <v/>
      </c>
      <c r="E180" s="25"/>
      <c r="F180" s="25"/>
      <c r="G180" s="22"/>
      <c r="H180" s="26" t="str">
        <f t="shared" si="6"/>
        <v/>
      </c>
      <c r="I180" s="27" t="str">
        <f t="shared" si="7"/>
        <v/>
      </c>
      <c r="J180" s="27" t="str">
        <f t="shared" si="8"/>
        <v/>
      </c>
      <c r="K180" s="21"/>
    </row>
    <row r="181" spans="1:11" x14ac:dyDescent="0.2">
      <c r="A181" s="20"/>
      <c r="B181" s="21"/>
      <c r="C181" s="24" t="str">
        <f>IF($B181="","",IFERROR(IF(INDEX(Çalışanlar!$D$5:$D$34,MATCH($B181,Çalışanlar!$B$5:$B$34,0))="","",INDEX(Çalışanlar!$D$5:$D$34,MATCH($B181,Çalışanlar!$B$5:$B$34,0))),""))</f>
        <v/>
      </c>
      <c r="D181" s="32" t="str">
        <f>IF($B181="","",IFERROR(IF(INDEX(Çalışanlar!$E$5:$E$34,MATCH($B181,Çalışanlar!$B$5:$B$34,0))="","",INDEX(Çalışanlar!$E$5:$E$34,MATCH($B181,Çalışanlar!$B$5:$B$34,0))),""))</f>
        <v/>
      </c>
      <c r="E181" s="25"/>
      <c r="F181" s="25"/>
      <c r="G181" s="22"/>
      <c r="H181" s="26" t="str">
        <f t="shared" si="6"/>
        <v/>
      </c>
      <c r="I181" s="27" t="str">
        <f t="shared" si="7"/>
        <v/>
      </c>
      <c r="J181" s="27" t="str">
        <f t="shared" si="8"/>
        <v/>
      </c>
      <c r="K181" s="21"/>
    </row>
    <row r="182" spans="1:11" x14ac:dyDescent="0.2">
      <c r="A182" s="20"/>
      <c r="B182" s="21"/>
      <c r="C182" s="24" t="str">
        <f>IF($B182="","",IFERROR(IF(INDEX(Çalışanlar!$D$5:$D$34,MATCH($B182,Çalışanlar!$B$5:$B$34,0))="","",INDEX(Çalışanlar!$D$5:$D$34,MATCH($B182,Çalışanlar!$B$5:$B$34,0))),""))</f>
        <v/>
      </c>
      <c r="D182" s="32" t="str">
        <f>IF($B182="","",IFERROR(IF(INDEX(Çalışanlar!$E$5:$E$34,MATCH($B182,Çalışanlar!$B$5:$B$34,0))="","",INDEX(Çalışanlar!$E$5:$E$34,MATCH($B182,Çalışanlar!$B$5:$B$34,0))),""))</f>
        <v/>
      </c>
      <c r="E182" s="25"/>
      <c r="F182" s="25"/>
      <c r="G182" s="22"/>
      <c r="H182" s="26" t="str">
        <f t="shared" si="6"/>
        <v/>
      </c>
      <c r="I182" s="27" t="str">
        <f t="shared" si="7"/>
        <v/>
      </c>
      <c r="J182" s="27" t="str">
        <f t="shared" si="8"/>
        <v/>
      </c>
      <c r="K182" s="21"/>
    </row>
    <row r="183" spans="1:11" x14ac:dyDescent="0.2">
      <c r="A183" s="20"/>
      <c r="B183" s="21"/>
      <c r="C183" s="24" t="str">
        <f>IF($B183="","",IFERROR(IF(INDEX(Çalışanlar!$D$5:$D$34,MATCH($B183,Çalışanlar!$B$5:$B$34,0))="","",INDEX(Çalışanlar!$D$5:$D$34,MATCH($B183,Çalışanlar!$B$5:$B$34,0))),""))</f>
        <v/>
      </c>
      <c r="D183" s="32" t="str">
        <f>IF($B183="","",IFERROR(IF(INDEX(Çalışanlar!$E$5:$E$34,MATCH($B183,Çalışanlar!$B$5:$B$34,0))="","",INDEX(Çalışanlar!$E$5:$E$34,MATCH($B183,Çalışanlar!$B$5:$B$34,0))),""))</f>
        <v/>
      </c>
      <c r="E183" s="25"/>
      <c r="F183" s="25"/>
      <c r="G183" s="22"/>
      <c r="H183" s="26" t="str">
        <f t="shared" si="6"/>
        <v/>
      </c>
      <c r="I183" s="27" t="str">
        <f t="shared" si="7"/>
        <v/>
      </c>
      <c r="J183" s="27" t="str">
        <f t="shared" si="8"/>
        <v/>
      </c>
      <c r="K183" s="21"/>
    </row>
    <row r="184" spans="1:11" x14ac:dyDescent="0.2">
      <c r="A184" s="20"/>
      <c r="B184" s="21"/>
      <c r="C184" s="24" t="str">
        <f>IF($B184="","",IFERROR(IF(INDEX(Çalışanlar!$D$5:$D$34,MATCH($B184,Çalışanlar!$B$5:$B$34,0))="","",INDEX(Çalışanlar!$D$5:$D$34,MATCH($B184,Çalışanlar!$B$5:$B$34,0))),""))</f>
        <v/>
      </c>
      <c r="D184" s="32" t="str">
        <f>IF($B184="","",IFERROR(IF(INDEX(Çalışanlar!$E$5:$E$34,MATCH($B184,Çalışanlar!$B$5:$B$34,0))="","",INDEX(Çalışanlar!$E$5:$E$34,MATCH($B184,Çalışanlar!$B$5:$B$34,0))),""))</f>
        <v/>
      </c>
      <c r="E184" s="25"/>
      <c r="F184" s="25"/>
      <c r="G184" s="22"/>
      <c r="H184" s="26" t="str">
        <f t="shared" si="6"/>
        <v/>
      </c>
      <c r="I184" s="27" t="str">
        <f t="shared" si="7"/>
        <v/>
      </c>
      <c r="J184" s="27" t="str">
        <f t="shared" si="8"/>
        <v/>
      </c>
      <c r="K184" s="21"/>
    </row>
    <row r="185" spans="1:11" x14ac:dyDescent="0.2">
      <c r="A185" s="20"/>
      <c r="B185" s="21"/>
      <c r="C185" s="24" t="str">
        <f>IF($B185="","",IFERROR(IF(INDEX(Çalışanlar!$D$5:$D$34,MATCH($B185,Çalışanlar!$B$5:$B$34,0))="","",INDEX(Çalışanlar!$D$5:$D$34,MATCH($B185,Çalışanlar!$B$5:$B$34,0))),""))</f>
        <v/>
      </c>
      <c r="D185" s="32" t="str">
        <f>IF($B185="","",IFERROR(IF(INDEX(Çalışanlar!$E$5:$E$34,MATCH($B185,Çalışanlar!$B$5:$B$34,0))="","",INDEX(Çalışanlar!$E$5:$E$34,MATCH($B185,Çalışanlar!$B$5:$B$34,0))),""))</f>
        <v/>
      </c>
      <c r="E185" s="25"/>
      <c r="F185" s="25"/>
      <c r="G185" s="22"/>
      <c r="H185" s="26" t="str">
        <f t="shared" si="6"/>
        <v/>
      </c>
      <c r="I185" s="27" t="str">
        <f t="shared" si="7"/>
        <v/>
      </c>
      <c r="J185" s="27" t="str">
        <f t="shared" si="8"/>
        <v/>
      </c>
      <c r="K185" s="21"/>
    </row>
    <row r="186" spans="1:11" x14ac:dyDescent="0.2">
      <c r="A186" s="20"/>
      <c r="B186" s="21"/>
      <c r="C186" s="24" t="str">
        <f>IF($B186="","",IFERROR(IF(INDEX(Çalışanlar!$D$5:$D$34,MATCH($B186,Çalışanlar!$B$5:$B$34,0))="","",INDEX(Çalışanlar!$D$5:$D$34,MATCH($B186,Çalışanlar!$B$5:$B$34,0))),""))</f>
        <v/>
      </c>
      <c r="D186" s="32" t="str">
        <f>IF($B186="","",IFERROR(IF(INDEX(Çalışanlar!$E$5:$E$34,MATCH($B186,Çalışanlar!$B$5:$B$34,0))="","",INDEX(Çalışanlar!$E$5:$E$34,MATCH($B186,Çalışanlar!$B$5:$B$34,0))),""))</f>
        <v/>
      </c>
      <c r="E186" s="25"/>
      <c r="F186" s="25"/>
      <c r="G186" s="22"/>
      <c r="H186" s="26" t="str">
        <f t="shared" si="6"/>
        <v/>
      </c>
      <c r="I186" s="27" t="str">
        <f t="shared" si="7"/>
        <v/>
      </c>
      <c r="J186" s="27" t="str">
        <f t="shared" si="8"/>
        <v/>
      </c>
      <c r="K186" s="21"/>
    </row>
    <row r="187" spans="1:11" x14ac:dyDescent="0.2">
      <c r="A187" s="20"/>
      <c r="B187" s="21"/>
      <c r="C187" s="24" t="str">
        <f>IF($B187="","",IFERROR(IF(INDEX(Çalışanlar!$D$5:$D$34,MATCH($B187,Çalışanlar!$B$5:$B$34,0))="","",INDEX(Çalışanlar!$D$5:$D$34,MATCH($B187,Çalışanlar!$B$5:$B$34,0))),""))</f>
        <v/>
      </c>
      <c r="D187" s="32" t="str">
        <f>IF($B187="","",IFERROR(IF(INDEX(Çalışanlar!$E$5:$E$34,MATCH($B187,Çalışanlar!$B$5:$B$34,0))="","",INDEX(Çalışanlar!$E$5:$E$34,MATCH($B187,Çalışanlar!$B$5:$B$34,0))),""))</f>
        <v/>
      </c>
      <c r="E187" s="25"/>
      <c r="F187" s="25"/>
      <c r="G187" s="22"/>
      <c r="H187" s="26" t="str">
        <f t="shared" si="6"/>
        <v/>
      </c>
      <c r="I187" s="27" t="str">
        <f t="shared" si="7"/>
        <v/>
      </c>
      <c r="J187" s="27" t="str">
        <f t="shared" si="8"/>
        <v/>
      </c>
      <c r="K187" s="21"/>
    </row>
    <row r="188" spans="1:11" x14ac:dyDescent="0.2">
      <c r="A188" s="20"/>
      <c r="B188" s="21"/>
      <c r="C188" s="24" t="str">
        <f>IF($B188="","",IFERROR(IF(INDEX(Çalışanlar!$D$5:$D$34,MATCH($B188,Çalışanlar!$B$5:$B$34,0))="","",INDEX(Çalışanlar!$D$5:$D$34,MATCH($B188,Çalışanlar!$B$5:$B$34,0))),""))</f>
        <v/>
      </c>
      <c r="D188" s="32" t="str">
        <f>IF($B188="","",IFERROR(IF(INDEX(Çalışanlar!$E$5:$E$34,MATCH($B188,Çalışanlar!$B$5:$B$34,0))="","",INDEX(Çalışanlar!$E$5:$E$34,MATCH($B188,Çalışanlar!$B$5:$B$34,0))),""))</f>
        <v/>
      </c>
      <c r="E188" s="25"/>
      <c r="F188" s="25"/>
      <c r="G188" s="22"/>
      <c r="H188" s="26" t="str">
        <f t="shared" si="6"/>
        <v/>
      </c>
      <c r="I188" s="27" t="str">
        <f t="shared" si="7"/>
        <v/>
      </c>
      <c r="J188" s="27" t="str">
        <f t="shared" si="8"/>
        <v/>
      </c>
      <c r="K188" s="21"/>
    </row>
    <row r="189" spans="1:11" x14ac:dyDescent="0.2">
      <c r="A189" s="20"/>
      <c r="B189" s="21"/>
      <c r="C189" s="24" t="str">
        <f>IF($B189="","",IFERROR(IF(INDEX(Çalışanlar!$D$5:$D$34,MATCH($B189,Çalışanlar!$B$5:$B$34,0))="","",INDEX(Çalışanlar!$D$5:$D$34,MATCH($B189,Çalışanlar!$B$5:$B$34,0))),""))</f>
        <v/>
      </c>
      <c r="D189" s="32" t="str">
        <f>IF($B189="","",IFERROR(IF(INDEX(Çalışanlar!$E$5:$E$34,MATCH($B189,Çalışanlar!$B$5:$B$34,0))="","",INDEX(Çalışanlar!$E$5:$E$34,MATCH($B189,Çalışanlar!$B$5:$B$34,0))),""))</f>
        <v/>
      </c>
      <c r="E189" s="25"/>
      <c r="F189" s="25"/>
      <c r="G189" s="22"/>
      <c r="H189" s="26" t="str">
        <f t="shared" si="6"/>
        <v/>
      </c>
      <c r="I189" s="27" t="str">
        <f t="shared" si="7"/>
        <v/>
      </c>
      <c r="J189" s="27" t="str">
        <f t="shared" si="8"/>
        <v/>
      </c>
      <c r="K189" s="21"/>
    </row>
    <row r="190" spans="1:11" x14ac:dyDescent="0.2">
      <c r="A190" s="20"/>
      <c r="B190" s="21"/>
      <c r="C190" s="24" t="str">
        <f>IF($B190="","",IFERROR(IF(INDEX(Çalışanlar!$D$5:$D$34,MATCH($B190,Çalışanlar!$B$5:$B$34,0))="","",INDEX(Çalışanlar!$D$5:$D$34,MATCH($B190,Çalışanlar!$B$5:$B$34,0))),""))</f>
        <v/>
      </c>
      <c r="D190" s="32" t="str">
        <f>IF($B190="","",IFERROR(IF(INDEX(Çalışanlar!$E$5:$E$34,MATCH($B190,Çalışanlar!$B$5:$B$34,0))="","",INDEX(Çalışanlar!$E$5:$E$34,MATCH($B190,Çalışanlar!$B$5:$B$34,0))),""))</f>
        <v/>
      </c>
      <c r="E190" s="25"/>
      <c r="F190" s="25"/>
      <c r="G190" s="22"/>
      <c r="H190" s="26" t="str">
        <f t="shared" si="6"/>
        <v/>
      </c>
      <c r="I190" s="27" t="str">
        <f t="shared" si="7"/>
        <v/>
      </c>
      <c r="J190" s="27" t="str">
        <f t="shared" si="8"/>
        <v/>
      </c>
      <c r="K190" s="21"/>
    </row>
    <row r="191" spans="1:11" x14ac:dyDescent="0.2">
      <c r="A191" s="20"/>
      <c r="B191" s="21"/>
      <c r="C191" s="24" t="str">
        <f>IF($B191="","",IFERROR(IF(INDEX(Çalışanlar!$D$5:$D$34,MATCH($B191,Çalışanlar!$B$5:$B$34,0))="","",INDEX(Çalışanlar!$D$5:$D$34,MATCH($B191,Çalışanlar!$B$5:$B$34,0))),""))</f>
        <v/>
      </c>
      <c r="D191" s="32" t="str">
        <f>IF($B191="","",IFERROR(IF(INDEX(Çalışanlar!$E$5:$E$34,MATCH($B191,Çalışanlar!$B$5:$B$34,0))="","",INDEX(Çalışanlar!$E$5:$E$34,MATCH($B191,Çalışanlar!$B$5:$B$34,0))),""))</f>
        <v/>
      </c>
      <c r="E191" s="25"/>
      <c r="F191" s="25"/>
      <c r="G191" s="22"/>
      <c r="H191" s="26" t="str">
        <f t="shared" si="6"/>
        <v/>
      </c>
      <c r="I191" s="27" t="str">
        <f t="shared" si="7"/>
        <v/>
      </c>
      <c r="J191" s="27" t="str">
        <f t="shared" si="8"/>
        <v/>
      </c>
      <c r="K191" s="21"/>
    </row>
    <row r="192" spans="1:11" x14ac:dyDescent="0.2">
      <c r="A192" s="20"/>
      <c r="B192" s="21"/>
      <c r="C192" s="24" t="str">
        <f>IF($B192="","",IFERROR(IF(INDEX(Çalışanlar!$D$5:$D$34,MATCH($B192,Çalışanlar!$B$5:$B$34,0))="","",INDEX(Çalışanlar!$D$5:$D$34,MATCH($B192,Çalışanlar!$B$5:$B$34,0))),""))</f>
        <v/>
      </c>
      <c r="D192" s="32" t="str">
        <f>IF($B192="","",IFERROR(IF(INDEX(Çalışanlar!$E$5:$E$34,MATCH($B192,Çalışanlar!$B$5:$B$34,0))="","",INDEX(Çalışanlar!$E$5:$E$34,MATCH($B192,Çalışanlar!$B$5:$B$34,0))),""))</f>
        <v/>
      </c>
      <c r="E192" s="25"/>
      <c r="F192" s="25"/>
      <c r="G192" s="22"/>
      <c r="H192" s="26" t="str">
        <f t="shared" si="6"/>
        <v/>
      </c>
      <c r="I192" s="27" t="str">
        <f t="shared" si="7"/>
        <v/>
      </c>
      <c r="J192" s="27" t="str">
        <f t="shared" si="8"/>
        <v/>
      </c>
      <c r="K192" s="21"/>
    </row>
    <row r="193" spans="1:11" x14ac:dyDescent="0.2">
      <c r="A193" s="20"/>
      <c r="B193" s="21"/>
      <c r="C193" s="24" t="str">
        <f>IF($B193="","",IFERROR(IF(INDEX(Çalışanlar!$D$5:$D$34,MATCH($B193,Çalışanlar!$B$5:$B$34,0))="","",INDEX(Çalışanlar!$D$5:$D$34,MATCH($B193,Çalışanlar!$B$5:$B$34,0))),""))</f>
        <v/>
      </c>
      <c r="D193" s="32" t="str">
        <f>IF($B193="","",IFERROR(IF(INDEX(Çalışanlar!$E$5:$E$34,MATCH($B193,Çalışanlar!$B$5:$B$34,0))="","",INDEX(Çalışanlar!$E$5:$E$34,MATCH($B193,Çalışanlar!$B$5:$B$34,0))),""))</f>
        <v/>
      </c>
      <c r="E193" s="25"/>
      <c r="F193" s="25"/>
      <c r="G193" s="22"/>
      <c r="H193" s="26" t="str">
        <f t="shared" si="6"/>
        <v/>
      </c>
      <c r="I193" s="27" t="str">
        <f t="shared" si="7"/>
        <v/>
      </c>
      <c r="J193" s="27" t="str">
        <f t="shared" si="8"/>
        <v/>
      </c>
      <c r="K193" s="21"/>
    </row>
    <row r="194" spans="1:11" x14ac:dyDescent="0.2">
      <c r="A194" s="20"/>
      <c r="B194" s="21"/>
      <c r="C194" s="24" t="str">
        <f>IF($B194="","",IFERROR(IF(INDEX(Çalışanlar!$D$5:$D$34,MATCH($B194,Çalışanlar!$B$5:$B$34,0))="","",INDEX(Çalışanlar!$D$5:$D$34,MATCH($B194,Çalışanlar!$B$5:$B$34,0))),""))</f>
        <v/>
      </c>
      <c r="D194" s="32" t="str">
        <f>IF($B194="","",IFERROR(IF(INDEX(Çalışanlar!$E$5:$E$34,MATCH($B194,Çalışanlar!$B$5:$B$34,0))="","",INDEX(Çalışanlar!$E$5:$E$34,MATCH($B194,Çalışanlar!$B$5:$B$34,0))),""))</f>
        <v/>
      </c>
      <c r="E194" s="25"/>
      <c r="F194" s="25"/>
      <c r="G194" s="22"/>
      <c r="H194" s="26" t="str">
        <f t="shared" si="6"/>
        <v/>
      </c>
      <c r="I194" s="27" t="str">
        <f t="shared" si="7"/>
        <v/>
      </c>
      <c r="J194" s="27" t="str">
        <f t="shared" si="8"/>
        <v/>
      </c>
      <c r="K194" s="21"/>
    </row>
    <row r="195" spans="1:11" x14ac:dyDescent="0.2">
      <c r="A195" s="20"/>
      <c r="B195" s="21"/>
      <c r="C195" s="24" t="str">
        <f>IF($B195="","",IFERROR(IF(INDEX(Çalışanlar!$D$5:$D$34,MATCH($B195,Çalışanlar!$B$5:$B$34,0))="","",INDEX(Çalışanlar!$D$5:$D$34,MATCH($B195,Çalışanlar!$B$5:$B$34,0))),""))</f>
        <v/>
      </c>
      <c r="D195" s="32" t="str">
        <f>IF($B195="","",IFERROR(IF(INDEX(Çalışanlar!$E$5:$E$34,MATCH($B195,Çalışanlar!$B$5:$B$34,0))="","",INDEX(Çalışanlar!$E$5:$E$34,MATCH($B195,Çalışanlar!$B$5:$B$34,0))),""))</f>
        <v/>
      </c>
      <c r="E195" s="25"/>
      <c r="F195" s="25"/>
      <c r="G195" s="22"/>
      <c r="H195" s="26" t="str">
        <f t="shared" si="6"/>
        <v/>
      </c>
      <c r="I195" s="27" t="str">
        <f t="shared" si="7"/>
        <v/>
      </c>
      <c r="J195" s="27" t="str">
        <f t="shared" si="8"/>
        <v/>
      </c>
      <c r="K195" s="21"/>
    </row>
    <row r="196" spans="1:11" x14ac:dyDescent="0.2">
      <c r="A196" s="20"/>
      <c r="B196" s="21"/>
      <c r="C196" s="24" t="str">
        <f>IF($B196="","",IFERROR(IF(INDEX(Çalışanlar!$D$5:$D$34,MATCH($B196,Çalışanlar!$B$5:$B$34,0))="","",INDEX(Çalışanlar!$D$5:$D$34,MATCH($B196,Çalışanlar!$B$5:$B$34,0))),""))</f>
        <v/>
      </c>
      <c r="D196" s="32" t="str">
        <f>IF($B196="","",IFERROR(IF(INDEX(Çalışanlar!$E$5:$E$34,MATCH($B196,Çalışanlar!$B$5:$B$34,0))="","",INDEX(Çalışanlar!$E$5:$E$34,MATCH($B196,Çalışanlar!$B$5:$B$34,0))),""))</f>
        <v/>
      </c>
      <c r="E196" s="25"/>
      <c r="F196" s="25"/>
      <c r="G196" s="22"/>
      <c r="H196" s="26" t="str">
        <f t="shared" si="6"/>
        <v/>
      </c>
      <c r="I196" s="27" t="str">
        <f t="shared" si="7"/>
        <v/>
      </c>
      <c r="J196" s="27" t="str">
        <f t="shared" si="8"/>
        <v/>
      </c>
      <c r="K196" s="21"/>
    </row>
    <row r="197" spans="1:11" x14ac:dyDescent="0.2">
      <c r="A197" s="20"/>
      <c r="B197" s="21"/>
      <c r="C197" s="24" t="str">
        <f>IF($B197="","",IFERROR(IF(INDEX(Çalışanlar!$D$5:$D$34,MATCH($B197,Çalışanlar!$B$5:$B$34,0))="","",INDEX(Çalışanlar!$D$5:$D$34,MATCH($B197,Çalışanlar!$B$5:$B$34,0))),""))</f>
        <v/>
      </c>
      <c r="D197" s="32" t="str">
        <f>IF($B197="","",IFERROR(IF(INDEX(Çalışanlar!$E$5:$E$34,MATCH($B197,Çalışanlar!$B$5:$B$34,0))="","",INDEX(Çalışanlar!$E$5:$E$34,MATCH($B197,Çalışanlar!$B$5:$B$34,0))),""))</f>
        <v/>
      </c>
      <c r="E197" s="25"/>
      <c r="F197" s="25"/>
      <c r="G197" s="22"/>
      <c r="H197" s="26" t="str">
        <f t="shared" si="6"/>
        <v/>
      </c>
      <c r="I197" s="27" t="str">
        <f t="shared" si="7"/>
        <v/>
      </c>
      <c r="J197" s="27" t="str">
        <f t="shared" si="8"/>
        <v/>
      </c>
      <c r="K197" s="21"/>
    </row>
    <row r="198" spans="1:11" x14ac:dyDescent="0.2">
      <c r="A198" s="20"/>
      <c r="B198" s="21"/>
      <c r="C198" s="24" t="str">
        <f>IF($B198="","",IFERROR(IF(INDEX(Çalışanlar!$D$5:$D$34,MATCH($B198,Çalışanlar!$B$5:$B$34,0))="","",INDEX(Çalışanlar!$D$5:$D$34,MATCH($B198,Çalışanlar!$B$5:$B$34,0))),""))</f>
        <v/>
      </c>
      <c r="D198" s="32" t="str">
        <f>IF($B198="","",IFERROR(IF(INDEX(Çalışanlar!$E$5:$E$34,MATCH($B198,Çalışanlar!$B$5:$B$34,0))="","",INDEX(Çalışanlar!$E$5:$E$34,MATCH($B198,Çalışanlar!$B$5:$B$34,0))),""))</f>
        <v/>
      </c>
      <c r="E198" s="25"/>
      <c r="F198" s="25"/>
      <c r="G198" s="22"/>
      <c r="H198" s="26" t="str">
        <f t="shared" ref="H198:H261" si="9">IF(OR($E198="",$F198=""),"",ROUND(MOD($F198-$E198,1)*24-N($G198)/60,2))</f>
        <v/>
      </c>
      <c r="I198" s="27" t="str">
        <f t="shared" ref="I198:I261" si="10">IF(OR($D198="",$E198=""),"",IF(ROUND(($E198-$D198)*1440,0)&gt;$C$3,ROUND(($E198-$D198)*1440,0),""))</f>
        <v/>
      </c>
      <c r="J198" s="27" t="str">
        <f t="shared" ref="J198:J261" si="11">IF(AND($E198="",$F198=""),"",IF($F198="","Çıkış yok",IF($E198="","Giriş yok",IF($F198&lt;$E198,"Gece",""))))</f>
        <v/>
      </c>
      <c r="K198" s="21"/>
    </row>
    <row r="199" spans="1:11" x14ac:dyDescent="0.2">
      <c r="A199" s="20"/>
      <c r="B199" s="21"/>
      <c r="C199" s="24" t="str">
        <f>IF($B199="","",IFERROR(IF(INDEX(Çalışanlar!$D$5:$D$34,MATCH($B199,Çalışanlar!$B$5:$B$34,0))="","",INDEX(Çalışanlar!$D$5:$D$34,MATCH($B199,Çalışanlar!$B$5:$B$34,0))),""))</f>
        <v/>
      </c>
      <c r="D199" s="32" t="str">
        <f>IF($B199="","",IFERROR(IF(INDEX(Çalışanlar!$E$5:$E$34,MATCH($B199,Çalışanlar!$B$5:$B$34,0))="","",INDEX(Çalışanlar!$E$5:$E$34,MATCH($B199,Çalışanlar!$B$5:$B$34,0))),""))</f>
        <v/>
      </c>
      <c r="E199" s="25"/>
      <c r="F199" s="25"/>
      <c r="G199" s="22"/>
      <c r="H199" s="26" t="str">
        <f t="shared" si="9"/>
        <v/>
      </c>
      <c r="I199" s="27" t="str">
        <f t="shared" si="10"/>
        <v/>
      </c>
      <c r="J199" s="27" t="str">
        <f t="shared" si="11"/>
        <v/>
      </c>
      <c r="K199" s="21"/>
    </row>
    <row r="200" spans="1:11" x14ac:dyDescent="0.2">
      <c r="A200" s="20"/>
      <c r="B200" s="21"/>
      <c r="C200" s="24" t="str">
        <f>IF($B200="","",IFERROR(IF(INDEX(Çalışanlar!$D$5:$D$34,MATCH($B200,Çalışanlar!$B$5:$B$34,0))="","",INDEX(Çalışanlar!$D$5:$D$34,MATCH($B200,Çalışanlar!$B$5:$B$34,0))),""))</f>
        <v/>
      </c>
      <c r="D200" s="32" t="str">
        <f>IF($B200="","",IFERROR(IF(INDEX(Çalışanlar!$E$5:$E$34,MATCH($B200,Çalışanlar!$B$5:$B$34,0))="","",INDEX(Çalışanlar!$E$5:$E$34,MATCH($B200,Çalışanlar!$B$5:$B$34,0))),""))</f>
        <v/>
      </c>
      <c r="E200" s="25"/>
      <c r="F200" s="25"/>
      <c r="G200" s="22"/>
      <c r="H200" s="26" t="str">
        <f t="shared" si="9"/>
        <v/>
      </c>
      <c r="I200" s="27" t="str">
        <f t="shared" si="10"/>
        <v/>
      </c>
      <c r="J200" s="27" t="str">
        <f t="shared" si="11"/>
        <v/>
      </c>
      <c r="K200" s="21"/>
    </row>
    <row r="201" spans="1:11" x14ac:dyDescent="0.2">
      <c r="A201" s="20"/>
      <c r="B201" s="21"/>
      <c r="C201" s="24" t="str">
        <f>IF($B201="","",IFERROR(IF(INDEX(Çalışanlar!$D$5:$D$34,MATCH($B201,Çalışanlar!$B$5:$B$34,0))="","",INDEX(Çalışanlar!$D$5:$D$34,MATCH($B201,Çalışanlar!$B$5:$B$34,0))),""))</f>
        <v/>
      </c>
      <c r="D201" s="32" t="str">
        <f>IF($B201="","",IFERROR(IF(INDEX(Çalışanlar!$E$5:$E$34,MATCH($B201,Çalışanlar!$B$5:$B$34,0))="","",INDEX(Çalışanlar!$E$5:$E$34,MATCH($B201,Çalışanlar!$B$5:$B$34,0))),""))</f>
        <v/>
      </c>
      <c r="E201" s="25"/>
      <c r="F201" s="25"/>
      <c r="G201" s="22"/>
      <c r="H201" s="26" t="str">
        <f t="shared" si="9"/>
        <v/>
      </c>
      <c r="I201" s="27" t="str">
        <f t="shared" si="10"/>
        <v/>
      </c>
      <c r="J201" s="27" t="str">
        <f t="shared" si="11"/>
        <v/>
      </c>
      <c r="K201" s="21"/>
    </row>
    <row r="202" spans="1:11" x14ac:dyDescent="0.2">
      <c r="A202" s="20"/>
      <c r="B202" s="21"/>
      <c r="C202" s="24" t="str">
        <f>IF($B202="","",IFERROR(IF(INDEX(Çalışanlar!$D$5:$D$34,MATCH($B202,Çalışanlar!$B$5:$B$34,0))="","",INDEX(Çalışanlar!$D$5:$D$34,MATCH($B202,Çalışanlar!$B$5:$B$34,0))),""))</f>
        <v/>
      </c>
      <c r="D202" s="32" t="str">
        <f>IF($B202="","",IFERROR(IF(INDEX(Çalışanlar!$E$5:$E$34,MATCH($B202,Çalışanlar!$B$5:$B$34,0))="","",INDEX(Çalışanlar!$E$5:$E$34,MATCH($B202,Çalışanlar!$B$5:$B$34,0))),""))</f>
        <v/>
      </c>
      <c r="E202" s="25"/>
      <c r="F202" s="25"/>
      <c r="G202" s="22"/>
      <c r="H202" s="26" t="str">
        <f t="shared" si="9"/>
        <v/>
      </c>
      <c r="I202" s="27" t="str">
        <f t="shared" si="10"/>
        <v/>
      </c>
      <c r="J202" s="27" t="str">
        <f t="shared" si="11"/>
        <v/>
      </c>
      <c r="K202" s="21"/>
    </row>
    <row r="203" spans="1:11" x14ac:dyDescent="0.2">
      <c r="A203" s="20"/>
      <c r="B203" s="21"/>
      <c r="C203" s="24" t="str">
        <f>IF($B203="","",IFERROR(IF(INDEX(Çalışanlar!$D$5:$D$34,MATCH($B203,Çalışanlar!$B$5:$B$34,0))="","",INDEX(Çalışanlar!$D$5:$D$34,MATCH($B203,Çalışanlar!$B$5:$B$34,0))),""))</f>
        <v/>
      </c>
      <c r="D203" s="32" t="str">
        <f>IF($B203="","",IFERROR(IF(INDEX(Çalışanlar!$E$5:$E$34,MATCH($B203,Çalışanlar!$B$5:$B$34,0))="","",INDEX(Çalışanlar!$E$5:$E$34,MATCH($B203,Çalışanlar!$B$5:$B$34,0))),""))</f>
        <v/>
      </c>
      <c r="E203" s="25"/>
      <c r="F203" s="25"/>
      <c r="G203" s="22"/>
      <c r="H203" s="26" t="str">
        <f t="shared" si="9"/>
        <v/>
      </c>
      <c r="I203" s="27" t="str">
        <f t="shared" si="10"/>
        <v/>
      </c>
      <c r="J203" s="27" t="str">
        <f t="shared" si="11"/>
        <v/>
      </c>
      <c r="K203" s="21"/>
    </row>
    <row r="204" spans="1:11" x14ac:dyDescent="0.2">
      <c r="A204" s="20"/>
      <c r="B204" s="21"/>
      <c r="C204" s="24" t="str">
        <f>IF($B204="","",IFERROR(IF(INDEX(Çalışanlar!$D$5:$D$34,MATCH($B204,Çalışanlar!$B$5:$B$34,0))="","",INDEX(Çalışanlar!$D$5:$D$34,MATCH($B204,Çalışanlar!$B$5:$B$34,0))),""))</f>
        <v/>
      </c>
      <c r="D204" s="32" t="str">
        <f>IF($B204="","",IFERROR(IF(INDEX(Çalışanlar!$E$5:$E$34,MATCH($B204,Çalışanlar!$B$5:$B$34,0))="","",INDEX(Çalışanlar!$E$5:$E$34,MATCH($B204,Çalışanlar!$B$5:$B$34,0))),""))</f>
        <v/>
      </c>
      <c r="E204" s="25"/>
      <c r="F204" s="25"/>
      <c r="G204" s="22"/>
      <c r="H204" s="26" t="str">
        <f t="shared" si="9"/>
        <v/>
      </c>
      <c r="I204" s="27" t="str">
        <f t="shared" si="10"/>
        <v/>
      </c>
      <c r="J204" s="27" t="str">
        <f t="shared" si="11"/>
        <v/>
      </c>
      <c r="K204" s="21"/>
    </row>
    <row r="205" spans="1:11" x14ac:dyDescent="0.2">
      <c r="A205" s="20"/>
      <c r="B205" s="21"/>
      <c r="C205" s="24" t="str">
        <f>IF($B205="","",IFERROR(IF(INDEX(Çalışanlar!$D$5:$D$34,MATCH($B205,Çalışanlar!$B$5:$B$34,0))="","",INDEX(Çalışanlar!$D$5:$D$34,MATCH($B205,Çalışanlar!$B$5:$B$34,0))),""))</f>
        <v/>
      </c>
      <c r="D205" s="32" t="str">
        <f>IF($B205="","",IFERROR(IF(INDEX(Çalışanlar!$E$5:$E$34,MATCH($B205,Çalışanlar!$B$5:$B$34,0))="","",INDEX(Çalışanlar!$E$5:$E$34,MATCH($B205,Çalışanlar!$B$5:$B$34,0))),""))</f>
        <v/>
      </c>
      <c r="E205" s="25"/>
      <c r="F205" s="25"/>
      <c r="G205" s="22"/>
      <c r="H205" s="26" t="str">
        <f t="shared" si="9"/>
        <v/>
      </c>
      <c r="I205" s="27" t="str">
        <f t="shared" si="10"/>
        <v/>
      </c>
      <c r="J205" s="27" t="str">
        <f t="shared" si="11"/>
        <v/>
      </c>
      <c r="K205" s="21"/>
    </row>
    <row r="206" spans="1:11" x14ac:dyDescent="0.2">
      <c r="A206" s="20"/>
      <c r="B206" s="21"/>
      <c r="C206" s="24" t="str">
        <f>IF($B206="","",IFERROR(IF(INDEX(Çalışanlar!$D$5:$D$34,MATCH($B206,Çalışanlar!$B$5:$B$34,0))="","",INDEX(Çalışanlar!$D$5:$D$34,MATCH($B206,Çalışanlar!$B$5:$B$34,0))),""))</f>
        <v/>
      </c>
      <c r="D206" s="32" t="str">
        <f>IF($B206="","",IFERROR(IF(INDEX(Çalışanlar!$E$5:$E$34,MATCH($B206,Çalışanlar!$B$5:$B$34,0))="","",INDEX(Çalışanlar!$E$5:$E$34,MATCH($B206,Çalışanlar!$B$5:$B$34,0))),""))</f>
        <v/>
      </c>
      <c r="E206" s="25"/>
      <c r="F206" s="25"/>
      <c r="G206" s="22"/>
      <c r="H206" s="26" t="str">
        <f t="shared" si="9"/>
        <v/>
      </c>
      <c r="I206" s="27" t="str">
        <f t="shared" si="10"/>
        <v/>
      </c>
      <c r="J206" s="27" t="str">
        <f t="shared" si="11"/>
        <v/>
      </c>
      <c r="K206" s="21"/>
    </row>
    <row r="207" spans="1:11" x14ac:dyDescent="0.2">
      <c r="A207" s="20"/>
      <c r="B207" s="21"/>
      <c r="C207" s="24" t="str">
        <f>IF($B207="","",IFERROR(IF(INDEX(Çalışanlar!$D$5:$D$34,MATCH($B207,Çalışanlar!$B$5:$B$34,0))="","",INDEX(Çalışanlar!$D$5:$D$34,MATCH($B207,Çalışanlar!$B$5:$B$34,0))),""))</f>
        <v/>
      </c>
      <c r="D207" s="32" t="str">
        <f>IF($B207="","",IFERROR(IF(INDEX(Çalışanlar!$E$5:$E$34,MATCH($B207,Çalışanlar!$B$5:$B$34,0))="","",INDEX(Çalışanlar!$E$5:$E$34,MATCH($B207,Çalışanlar!$B$5:$B$34,0))),""))</f>
        <v/>
      </c>
      <c r="E207" s="25"/>
      <c r="F207" s="25"/>
      <c r="G207" s="22"/>
      <c r="H207" s="26" t="str">
        <f t="shared" si="9"/>
        <v/>
      </c>
      <c r="I207" s="27" t="str">
        <f t="shared" si="10"/>
        <v/>
      </c>
      <c r="J207" s="27" t="str">
        <f t="shared" si="11"/>
        <v/>
      </c>
      <c r="K207" s="21"/>
    </row>
    <row r="208" spans="1:11" x14ac:dyDescent="0.2">
      <c r="A208" s="20"/>
      <c r="B208" s="21"/>
      <c r="C208" s="24" t="str">
        <f>IF($B208="","",IFERROR(IF(INDEX(Çalışanlar!$D$5:$D$34,MATCH($B208,Çalışanlar!$B$5:$B$34,0))="","",INDEX(Çalışanlar!$D$5:$D$34,MATCH($B208,Çalışanlar!$B$5:$B$34,0))),""))</f>
        <v/>
      </c>
      <c r="D208" s="32" t="str">
        <f>IF($B208="","",IFERROR(IF(INDEX(Çalışanlar!$E$5:$E$34,MATCH($B208,Çalışanlar!$B$5:$B$34,0))="","",INDEX(Çalışanlar!$E$5:$E$34,MATCH($B208,Çalışanlar!$B$5:$B$34,0))),""))</f>
        <v/>
      </c>
      <c r="E208" s="25"/>
      <c r="F208" s="25"/>
      <c r="G208" s="22"/>
      <c r="H208" s="26" t="str">
        <f t="shared" si="9"/>
        <v/>
      </c>
      <c r="I208" s="27" t="str">
        <f t="shared" si="10"/>
        <v/>
      </c>
      <c r="J208" s="27" t="str">
        <f t="shared" si="11"/>
        <v/>
      </c>
      <c r="K208" s="21"/>
    </row>
    <row r="209" spans="1:11" x14ac:dyDescent="0.2">
      <c r="A209" s="20"/>
      <c r="B209" s="21"/>
      <c r="C209" s="24" t="str">
        <f>IF($B209="","",IFERROR(IF(INDEX(Çalışanlar!$D$5:$D$34,MATCH($B209,Çalışanlar!$B$5:$B$34,0))="","",INDEX(Çalışanlar!$D$5:$D$34,MATCH($B209,Çalışanlar!$B$5:$B$34,0))),""))</f>
        <v/>
      </c>
      <c r="D209" s="32" t="str">
        <f>IF($B209="","",IFERROR(IF(INDEX(Çalışanlar!$E$5:$E$34,MATCH($B209,Çalışanlar!$B$5:$B$34,0))="","",INDEX(Çalışanlar!$E$5:$E$34,MATCH($B209,Çalışanlar!$B$5:$B$34,0))),""))</f>
        <v/>
      </c>
      <c r="E209" s="25"/>
      <c r="F209" s="25"/>
      <c r="G209" s="22"/>
      <c r="H209" s="26" t="str">
        <f t="shared" si="9"/>
        <v/>
      </c>
      <c r="I209" s="27" t="str">
        <f t="shared" si="10"/>
        <v/>
      </c>
      <c r="J209" s="27" t="str">
        <f t="shared" si="11"/>
        <v/>
      </c>
      <c r="K209" s="21"/>
    </row>
    <row r="210" spans="1:11" x14ac:dyDescent="0.2">
      <c r="A210" s="20"/>
      <c r="B210" s="21"/>
      <c r="C210" s="24" t="str">
        <f>IF($B210="","",IFERROR(IF(INDEX(Çalışanlar!$D$5:$D$34,MATCH($B210,Çalışanlar!$B$5:$B$34,0))="","",INDEX(Çalışanlar!$D$5:$D$34,MATCH($B210,Çalışanlar!$B$5:$B$34,0))),""))</f>
        <v/>
      </c>
      <c r="D210" s="32" t="str">
        <f>IF($B210="","",IFERROR(IF(INDEX(Çalışanlar!$E$5:$E$34,MATCH($B210,Çalışanlar!$B$5:$B$34,0))="","",INDEX(Çalışanlar!$E$5:$E$34,MATCH($B210,Çalışanlar!$B$5:$B$34,0))),""))</f>
        <v/>
      </c>
      <c r="E210" s="25"/>
      <c r="F210" s="25"/>
      <c r="G210" s="22"/>
      <c r="H210" s="26" t="str">
        <f t="shared" si="9"/>
        <v/>
      </c>
      <c r="I210" s="27" t="str">
        <f t="shared" si="10"/>
        <v/>
      </c>
      <c r="J210" s="27" t="str">
        <f t="shared" si="11"/>
        <v/>
      </c>
      <c r="K210" s="21"/>
    </row>
    <row r="211" spans="1:11" x14ac:dyDescent="0.2">
      <c r="A211" s="20"/>
      <c r="B211" s="21"/>
      <c r="C211" s="24" t="str">
        <f>IF($B211="","",IFERROR(IF(INDEX(Çalışanlar!$D$5:$D$34,MATCH($B211,Çalışanlar!$B$5:$B$34,0))="","",INDEX(Çalışanlar!$D$5:$D$34,MATCH($B211,Çalışanlar!$B$5:$B$34,0))),""))</f>
        <v/>
      </c>
      <c r="D211" s="32" t="str">
        <f>IF($B211="","",IFERROR(IF(INDEX(Çalışanlar!$E$5:$E$34,MATCH($B211,Çalışanlar!$B$5:$B$34,0))="","",INDEX(Çalışanlar!$E$5:$E$34,MATCH($B211,Çalışanlar!$B$5:$B$34,0))),""))</f>
        <v/>
      </c>
      <c r="E211" s="25"/>
      <c r="F211" s="25"/>
      <c r="G211" s="22"/>
      <c r="H211" s="26" t="str">
        <f t="shared" si="9"/>
        <v/>
      </c>
      <c r="I211" s="27" t="str">
        <f t="shared" si="10"/>
        <v/>
      </c>
      <c r="J211" s="27" t="str">
        <f t="shared" si="11"/>
        <v/>
      </c>
      <c r="K211" s="21"/>
    </row>
    <row r="212" spans="1:11" x14ac:dyDescent="0.2">
      <c r="A212" s="20"/>
      <c r="B212" s="21"/>
      <c r="C212" s="24" t="str">
        <f>IF($B212="","",IFERROR(IF(INDEX(Çalışanlar!$D$5:$D$34,MATCH($B212,Çalışanlar!$B$5:$B$34,0))="","",INDEX(Çalışanlar!$D$5:$D$34,MATCH($B212,Çalışanlar!$B$5:$B$34,0))),""))</f>
        <v/>
      </c>
      <c r="D212" s="32" t="str">
        <f>IF($B212="","",IFERROR(IF(INDEX(Çalışanlar!$E$5:$E$34,MATCH($B212,Çalışanlar!$B$5:$B$34,0))="","",INDEX(Çalışanlar!$E$5:$E$34,MATCH($B212,Çalışanlar!$B$5:$B$34,0))),""))</f>
        <v/>
      </c>
      <c r="E212" s="25"/>
      <c r="F212" s="25"/>
      <c r="G212" s="22"/>
      <c r="H212" s="26" t="str">
        <f t="shared" si="9"/>
        <v/>
      </c>
      <c r="I212" s="27" t="str">
        <f t="shared" si="10"/>
        <v/>
      </c>
      <c r="J212" s="27" t="str">
        <f t="shared" si="11"/>
        <v/>
      </c>
      <c r="K212" s="21"/>
    </row>
    <row r="213" spans="1:11" x14ac:dyDescent="0.2">
      <c r="A213" s="20"/>
      <c r="B213" s="21"/>
      <c r="C213" s="24" t="str">
        <f>IF($B213="","",IFERROR(IF(INDEX(Çalışanlar!$D$5:$D$34,MATCH($B213,Çalışanlar!$B$5:$B$34,0))="","",INDEX(Çalışanlar!$D$5:$D$34,MATCH($B213,Çalışanlar!$B$5:$B$34,0))),""))</f>
        <v/>
      </c>
      <c r="D213" s="32" t="str">
        <f>IF($B213="","",IFERROR(IF(INDEX(Çalışanlar!$E$5:$E$34,MATCH($B213,Çalışanlar!$B$5:$B$34,0))="","",INDEX(Çalışanlar!$E$5:$E$34,MATCH($B213,Çalışanlar!$B$5:$B$34,0))),""))</f>
        <v/>
      </c>
      <c r="E213" s="25"/>
      <c r="F213" s="25"/>
      <c r="G213" s="22"/>
      <c r="H213" s="26" t="str">
        <f t="shared" si="9"/>
        <v/>
      </c>
      <c r="I213" s="27" t="str">
        <f t="shared" si="10"/>
        <v/>
      </c>
      <c r="J213" s="27" t="str">
        <f t="shared" si="11"/>
        <v/>
      </c>
      <c r="K213" s="21"/>
    </row>
    <row r="214" spans="1:11" x14ac:dyDescent="0.2">
      <c r="A214" s="20"/>
      <c r="B214" s="21"/>
      <c r="C214" s="24" t="str">
        <f>IF($B214="","",IFERROR(IF(INDEX(Çalışanlar!$D$5:$D$34,MATCH($B214,Çalışanlar!$B$5:$B$34,0))="","",INDEX(Çalışanlar!$D$5:$D$34,MATCH($B214,Çalışanlar!$B$5:$B$34,0))),""))</f>
        <v/>
      </c>
      <c r="D214" s="32" t="str">
        <f>IF($B214="","",IFERROR(IF(INDEX(Çalışanlar!$E$5:$E$34,MATCH($B214,Çalışanlar!$B$5:$B$34,0))="","",INDEX(Çalışanlar!$E$5:$E$34,MATCH($B214,Çalışanlar!$B$5:$B$34,0))),""))</f>
        <v/>
      </c>
      <c r="E214" s="25"/>
      <c r="F214" s="25"/>
      <c r="G214" s="22"/>
      <c r="H214" s="26" t="str">
        <f t="shared" si="9"/>
        <v/>
      </c>
      <c r="I214" s="27" t="str">
        <f t="shared" si="10"/>
        <v/>
      </c>
      <c r="J214" s="27" t="str">
        <f t="shared" si="11"/>
        <v/>
      </c>
      <c r="K214" s="21"/>
    </row>
    <row r="215" spans="1:11" x14ac:dyDescent="0.2">
      <c r="A215" s="20"/>
      <c r="B215" s="21"/>
      <c r="C215" s="24" t="str">
        <f>IF($B215="","",IFERROR(IF(INDEX(Çalışanlar!$D$5:$D$34,MATCH($B215,Çalışanlar!$B$5:$B$34,0))="","",INDEX(Çalışanlar!$D$5:$D$34,MATCH($B215,Çalışanlar!$B$5:$B$34,0))),""))</f>
        <v/>
      </c>
      <c r="D215" s="32" t="str">
        <f>IF($B215="","",IFERROR(IF(INDEX(Çalışanlar!$E$5:$E$34,MATCH($B215,Çalışanlar!$B$5:$B$34,0))="","",INDEX(Çalışanlar!$E$5:$E$34,MATCH($B215,Çalışanlar!$B$5:$B$34,0))),""))</f>
        <v/>
      </c>
      <c r="E215" s="25"/>
      <c r="F215" s="25"/>
      <c r="G215" s="22"/>
      <c r="H215" s="26" t="str">
        <f t="shared" si="9"/>
        <v/>
      </c>
      <c r="I215" s="27" t="str">
        <f t="shared" si="10"/>
        <v/>
      </c>
      <c r="J215" s="27" t="str">
        <f t="shared" si="11"/>
        <v/>
      </c>
      <c r="K215" s="21"/>
    </row>
    <row r="216" spans="1:11" x14ac:dyDescent="0.2">
      <c r="A216" s="20"/>
      <c r="B216" s="21"/>
      <c r="C216" s="24" t="str">
        <f>IF($B216="","",IFERROR(IF(INDEX(Çalışanlar!$D$5:$D$34,MATCH($B216,Çalışanlar!$B$5:$B$34,0))="","",INDEX(Çalışanlar!$D$5:$D$34,MATCH($B216,Çalışanlar!$B$5:$B$34,0))),""))</f>
        <v/>
      </c>
      <c r="D216" s="32" t="str">
        <f>IF($B216="","",IFERROR(IF(INDEX(Çalışanlar!$E$5:$E$34,MATCH($B216,Çalışanlar!$B$5:$B$34,0))="","",INDEX(Çalışanlar!$E$5:$E$34,MATCH($B216,Çalışanlar!$B$5:$B$34,0))),""))</f>
        <v/>
      </c>
      <c r="E216" s="25"/>
      <c r="F216" s="25"/>
      <c r="G216" s="22"/>
      <c r="H216" s="26" t="str">
        <f t="shared" si="9"/>
        <v/>
      </c>
      <c r="I216" s="27" t="str">
        <f t="shared" si="10"/>
        <v/>
      </c>
      <c r="J216" s="27" t="str">
        <f t="shared" si="11"/>
        <v/>
      </c>
      <c r="K216" s="21"/>
    </row>
    <row r="217" spans="1:11" x14ac:dyDescent="0.2">
      <c r="A217" s="20"/>
      <c r="B217" s="21"/>
      <c r="C217" s="24" t="str">
        <f>IF($B217="","",IFERROR(IF(INDEX(Çalışanlar!$D$5:$D$34,MATCH($B217,Çalışanlar!$B$5:$B$34,0))="","",INDEX(Çalışanlar!$D$5:$D$34,MATCH($B217,Çalışanlar!$B$5:$B$34,0))),""))</f>
        <v/>
      </c>
      <c r="D217" s="32" t="str">
        <f>IF($B217="","",IFERROR(IF(INDEX(Çalışanlar!$E$5:$E$34,MATCH($B217,Çalışanlar!$B$5:$B$34,0))="","",INDEX(Çalışanlar!$E$5:$E$34,MATCH($B217,Çalışanlar!$B$5:$B$34,0))),""))</f>
        <v/>
      </c>
      <c r="E217" s="25"/>
      <c r="F217" s="25"/>
      <c r="G217" s="22"/>
      <c r="H217" s="26" t="str">
        <f t="shared" si="9"/>
        <v/>
      </c>
      <c r="I217" s="27" t="str">
        <f t="shared" si="10"/>
        <v/>
      </c>
      <c r="J217" s="27" t="str">
        <f t="shared" si="11"/>
        <v/>
      </c>
      <c r="K217" s="21"/>
    </row>
    <row r="218" spans="1:11" x14ac:dyDescent="0.2">
      <c r="A218" s="20"/>
      <c r="B218" s="21"/>
      <c r="C218" s="24" t="str">
        <f>IF($B218="","",IFERROR(IF(INDEX(Çalışanlar!$D$5:$D$34,MATCH($B218,Çalışanlar!$B$5:$B$34,0))="","",INDEX(Çalışanlar!$D$5:$D$34,MATCH($B218,Çalışanlar!$B$5:$B$34,0))),""))</f>
        <v/>
      </c>
      <c r="D218" s="32" t="str">
        <f>IF($B218="","",IFERROR(IF(INDEX(Çalışanlar!$E$5:$E$34,MATCH($B218,Çalışanlar!$B$5:$B$34,0))="","",INDEX(Çalışanlar!$E$5:$E$34,MATCH($B218,Çalışanlar!$B$5:$B$34,0))),""))</f>
        <v/>
      </c>
      <c r="E218" s="25"/>
      <c r="F218" s="25"/>
      <c r="G218" s="22"/>
      <c r="H218" s="26" t="str">
        <f t="shared" si="9"/>
        <v/>
      </c>
      <c r="I218" s="27" t="str">
        <f t="shared" si="10"/>
        <v/>
      </c>
      <c r="J218" s="27" t="str">
        <f t="shared" si="11"/>
        <v/>
      </c>
      <c r="K218" s="21"/>
    </row>
    <row r="219" spans="1:11" x14ac:dyDescent="0.2">
      <c r="A219" s="20"/>
      <c r="B219" s="21"/>
      <c r="C219" s="24" t="str">
        <f>IF($B219="","",IFERROR(IF(INDEX(Çalışanlar!$D$5:$D$34,MATCH($B219,Çalışanlar!$B$5:$B$34,0))="","",INDEX(Çalışanlar!$D$5:$D$34,MATCH($B219,Çalışanlar!$B$5:$B$34,0))),""))</f>
        <v/>
      </c>
      <c r="D219" s="32" t="str">
        <f>IF($B219="","",IFERROR(IF(INDEX(Çalışanlar!$E$5:$E$34,MATCH($B219,Çalışanlar!$B$5:$B$34,0))="","",INDEX(Çalışanlar!$E$5:$E$34,MATCH($B219,Çalışanlar!$B$5:$B$34,0))),""))</f>
        <v/>
      </c>
      <c r="E219" s="25"/>
      <c r="F219" s="25"/>
      <c r="G219" s="22"/>
      <c r="H219" s="26" t="str">
        <f t="shared" si="9"/>
        <v/>
      </c>
      <c r="I219" s="27" t="str">
        <f t="shared" si="10"/>
        <v/>
      </c>
      <c r="J219" s="27" t="str">
        <f t="shared" si="11"/>
        <v/>
      </c>
      <c r="K219" s="21"/>
    </row>
    <row r="220" spans="1:11" x14ac:dyDescent="0.2">
      <c r="A220" s="20"/>
      <c r="B220" s="21"/>
      <c r="C220" s="24" t="str">
        <f>IF($B220="","",IFERROR(IF(INDEX(Çalışanlar!$D$5:$D$34,MATCH($B220,Çalışanlar!$B$5:$B$34,0))="","",INDEX(Çalışanlar!$D$5:$D$34,MATCH($B220,Çalışanlar!$B$5:$B$34,0))),""))</f>
        <v/>
      </c>
      <c r="D220" s="32" t="str">
        <f>IF($B220="","",IFERROR(IF(INDEX(Çalışanlar!$E$5:$E$34,MATCH($B220,Çalışanlar!$B$5:$B$34,0))="","",INDEX(Çalışanlar!$E$5:$E$34,MATCH($B220,Çalışanlar!$B$5:$B$34,0))),""))</f>
        <v/>
      </c>
      <c r="E220" s="25"/>
      <c r="F220" s="25"/>
      <c r="G220" s="22"/>
      <c r="H220" s="26" t="str">
        <f t="shared" si="9"/>
        <v/>
      </c>
      <c r="I220" s="27" t="str">
        <f t="shared" si="10"/>
        <v/>
      </c>
      <c r="J220" s="27" t="str">
        <f t="shared" si="11"/>
        <v/>
      </c>
      <c r="K220" s="21"/>
    </row>
    <row r="221" spans="1:11" x14ac:dyDescent="0.2">
      <c r="A221" s="20"/>
      <c r="B221" s="21"/>
      <c r="C221" s="24" t="str">
        <f>IF($B221="","",IFERROR(IF(INDEX(Çalışanlar!$D$5:$D$34,MATCH($B221,Çalışanlar!$B$5:$B$34,0))="","",INDEX(Çalışanlar!$D$5:$D$34,MATCH($B221,Çalışanlar!$B$5:$B$34,0))),""))</f>
        <v/>
      </c>
      <c r="D221" s="32" t="str">
        <f>IF($B221="","",IFERROR(IF(INDEX(Çalışanlar!$E$5:$E$34,MATCH($B221,Çalışanlar!$B$5:$B$34,0))="","",INDEX(Çalışanlar!$E$5:$E$34,MATCH($B221,Çalışanlar!$B$5:$B$34,0))),""))</f>
        <v/>
      </c>
      <c r="E221" s="25"/>
      <c r="F221" s="25"/>
      <c r="G221" s="22"/>
      <c r="H221" s="26" t="str">
        <f t="shared" si="9"/>
        <v/>
      </c>
      <c r="I221" s="27" t="str">
        <f t="shared" si="10"/>
        <v/>
      </c>
      <c r="J221" s="27" t="str">
        <f t="shared" si="11"/>
        <v/>
      </c>
      <c r="K221" s="21"/>
    </row>
    <row r="222" spans="1:11" x14ac:dyDescent="0.2">
      <c r="A222" s="20"/>
      <c r="B222" s="21"/>
      <c r="C222" s="24" t="str">
        <f>IF($B222="","",IFERROR(IF(INDEX(Çalışanlar!$D$5:$D$34,MATCH($B222,Çalışanlar!$B$5:$B$34,0))="","",INDEX(Çalışanlar!$D$5:$D$34,MATCH($B222,Çalışanlar!$B$5:$B$34,0))),""))</f>
        <v/>
      </c>
      <c r="D222" s="32" t="str">
        <f>IF($B222="","",IFERROR(IF(INDEX(Çalışanlar!$E$5:$E$34,MATCH($B222,Çalışanlar!$B$5:$B$34,0))="","",INDEX(Çalışanlar!$E$5:$E$34,MATCH($B222,Çalışanlar!$B$5:$B$34,0))),""))</f>
        <v/>
      </c>
      <c r="E222" s="25"/>
      <c r="F222" s="25"/>
      <c r="G222" s="22"/>
      <c r="H222" s="26" t="str">
        <f t="shared" si="9"/>
        <v/>
      </c>
      <c r="I222" s="27" t="str">
        <f t="shared" si="10"/>
        <v/>
      </c>
      <c r="J222" s="27" t="str">
        <f t="shared" si="11"/>
        <v/>
      </c>
      <c r="K222" s="21"/>
    </row>
    <row r="223" spans="1:11" x14ac:dyDescent="0.2">
      <c r="A223" s="20"/>
      <c r="B223" s="21"/>
      <c r="C223" s="24" t="str">
        <f>IF($B223="","",IFERROR(IF(INDEX(Çalışanlar!$D$5:$D$34,MATCH($B223,Çalışanlar!$B$5:$B$34,0))="","",INDEX(Çalışanlar!$D$5:$D$34,MATCH($B223,Çalışanlar!$B$5:$B$34,0))),""))</f>
        <v/>
      </c>
      <c r="D223" s="32" t="str">
        <f>IF($B223="","",IFERROR(IF(INDEX(Çalışanlar!$E$5:$E$34,MATCH($B223,Çalışanlar!$B$5:$B$34,0))="","",INDEX(Çalışanlar!$E$5:$E$34,MATCH($B223,Çalışanlar!$B$5:$B$34,0))),""))</f>
        <v/>
      </c>
      <c r="E223" s="25"/>
      <c r="F223" s="25"/>
      <c r="G223" s="22"/>
      <c r="H223" s="26" t="str">
        <f t="shared" si="9"/>
        <v/>
      </c>
      <c r="I223" s="27" t="str">
        <f t="shared" si="10"/>
        <v/>
      </c>
      <c r="J223" s="27" t="str">
        <f t="shared" si="11"/>
        <v/>
      </c>
      <c r="K223" s="21"/>
    </row>
    <row r="224" spans="1:11" x14ac:dyDescent="0.2">
      <c r="A224" s="20"/>
      <c r="B224" s="21"/>
      <c r="C224" s="24" t="str">
        <f>IF($B224="","",IFERROR(IF(INDEX(Çalışanlar!$D$5:$D$34,MATCH($B224,Çalışanlar!$B$5:$B$34,0))="","",INDEX(Çalışanlar!$D$5:$D$34,MATCH($B224,Çalışanlar!$B$5:$B$34,0))),""))</f>
        <v/>
      </c>
      <c r="D224" s="32" t="str">
        <f>IF($B224="","",IFERROR(IF(INDEX(Çalışanlar!$E$5:$E$34,MATCH($B224,Çalışanlar!$B$5:$B$34,0))="","",INDEX(Çalışanlar!$E$5:$E$34,MATCH($B224,Çalışanlar!$B$5:$B$34,0))),""))</f>
        <v/>
      </c>
      <c r="E224" s="25"/>
      <c r="F224" s="25"/>
      <c r="G224" s="22"/>
      <c r="H224" s="26" t="str">
        <f t="shared" si="9"/>
        <v/>
      </c>
      <c r="I224" s="27" t="str">
        <f t="shared" si="10"/>
        <v/>
      </c>
      <c r="J224" s="27" t="str">
        <f t="shared" si="11"/>
        <v/>
      </c>
      <c r="K224" s="21"/>
    </row>
    <row r="225" spans="1:11" x14ac:dyDescent="0.2">
      <c r="A225" s="20"/>
      <c r="B225" s="21"/>
      <c r="C225" s="24" t="str">
        <f>IF($B225="","",IFERROR(IF(INDEX(Çalışanlar!$D$5:$D$34,MATCH($B225,Çalışanlar!$B$5:$B$34,0))="","",INDEX(Çalışanlar!$D$5:$D$34,MATCH($B225,Çalışanlar!$B$5:$B$34,0))),""))</f>
        <v/>
      </c>
      <c r="D225" s="32" t="str">
        <f>IF($B225="","",IFERROR(IF(INDEX(Çalışanlar!$E$5:$E$34,MATCH($B225,Çalışanlar!$B$5:$B$34,0))="","",INDEX(Çalışanlar!$E$5:$E$34,MATCH($B225,Çalışanlar!$B$5:$B$34,0))),""))</f>
        <v/>
      </c>
      <c r="E225" s="25"/>
      <c r="F225" s="25"/>
      <c r="G225" s="22"/>
      <c r="H225" s="26" t="str">
        <f t="shared" si="9"/>
        <v/>
      </c>
      <c r="I225" s="27" t="str">
        <f t="shared" si="10"/>
        <v/>
      </c>
      <c r="J225" s="27" t="str">
        <f t="shared" si="11"/>
        <v/>
      </c>
      <c r="K225" s="21"/>
    </row>
    <row r="226" spans="1:11" x14ac:dyDescent="0.2">
      <c r="A226" s="20"/>
      <c r="B226" s="21"/>
      <c r="C226" s="24" t="str">
        <f>IF($B226="","",IFERROR(IF(INDEX(Çalışanlar!$D$5:$D$34,MATCH($B226,Çalışanlar!$B$5:$B$34,0))="","",INDEX(Çalışanlar!$D$5:$D$34,MATCH($B226,Çalışanlar!$B$5:$B$34,0))),""))</f>
        <v/>
      </c>
      <c r="D226" s="32" t="str">
        <f>IF($B226="","",IFERROR(IF(INDEX(Çalışanlar!$E$5:$E$34,MATCH($B226,Çalışanlar!$B$5:$B$34,0))="","",INDEX(Çalışanlar!$E$5:$E$34,MATCH($B226,Çalışanlar!$B$5:$B$34,0))),""))</f>
        <v/>
      </c>
      <c r="E226" s="25"/>
      <c r="F226" s="25"/>
      <c r="G226" s="22"/>
      <c r="H226" s="26" t="str">
        <f t="shared" si="9"/>
        <v/>
      </c>
      <c r="I226" s="27" t="str">
        <f t="shared" si="10"/>
        <v/>
      </c>
      <c r="J226" s="27" t="str">
        <f t="shared" si="11"/>
        <v/>
      </c>
      <c r="K226" s="21"/>
    </row>
    <row r="227" spans="1:11" x14ac:dyDescent="0.2">
      <c r="A227" s="20"/>
      <c r="B227" s="21"/>
      <c r="C227" s="24" t="str">
        <f>IF($B227="","",IFERROR(IF(INDEX(Çalışanlar!$D$5:$D$34,MATCH($B227,Çalışanlar!$B$5:$B$34,0))="","",INDEX(Çalışanlar!$D$5:$D$34,MATCH($B227,Çalışanlar!$B$5:$B$34,0))),""))</f>
        <v/>
      </c>
      <c r="D227" s="32" t="str">
        <f>IF($B227="","",IFERROR(IF(INDEX(Çalışanlar!$E$5:$E$34,MATCH($B227,Çalışanlar!$B$5:$B$34,0))="","",INDEX(Çalışanlar!$E$5:$E$34,MATCH($B227,Çalışanlar!$B$5:$B$34,0))),""))</f>
        <v/>
      </c>
      <c r="E227" s="25"/>
      <c r="F227" s="25"/>
      <c r="G227" s="22"/>
      <c r="H227" s="26" t="str">
        <f t="shared" si="9"/>
        <v/>
      </c>
      <c r="I227" s="27" t="str">
        <f t="shared" si="10"/>
        <v/>
      </c>
      <c r="J227" s="27" t="str">
        <f t="shared" si="11"/>
        <v/>
      </c>
      <c r="K227" s="21"/>
    </row>
    <row r="228" spans="1:11" x14ac:dyDescent="0.2">
      <c r="A228" s="20"/>
      <c r="B228" s="21"/>
      <c r="C228" s="24" t="str">
        <f>IF($B228="","",IFERROR(IF(INDEX(Çalışanlar!$D$5:$D$34,MATCH($B228,Çalışanlar!$B$5:$B$34,0))="","",INDEX(Çalışanlar!$D$5:$D$34,MATCH($B228,Çalışanlar!$B$5:$B$34,0))),""))</f>
        <v/>
      </c>
      <c r="D228" s="32" t="str">
        <f>IF($B228="","",IFERROR(IF(INDEX(Çalışanlar!$E$5:$E$34,MATCH($B228,Çalışanlar!$B$5:$B$34,0))="","",INDEX(Çalışanlar!$E$5:$E$34,MATCH($B228,Çalışanlar!$B$5:$B$34,0))),""))</f>
        <v/>
      </c>
      <c r="E228" s="25"/>
      <c r="F228" s="25"/>
      <c r="G228" s="22"/>
      <c r="H228" s="26" t="str">
        <f t="shared" si="9"/>
        <v/>
      </c>
      <c r="I228" s="27" t="str">
        <f t="shared" si="10"/>
        <v/>
      </c>
      <c r="J228" s="27" t="str">
        <f t="shared" si="11"/>
        <v/>
      </c>
      <c r="K228" s="21"/>
    </row>
    <row r="229" spans="1:11" x14ac:dyDescent="0.2">
      <c r="A229" s="20"/>
      <c r="B229" s="21"/>
      <c r="C229" s="24" t="str">
        <f>IF($B229="","",IFERROR(IF(INDEX(Çalışanlar!$D$5:$D$34,MATCH($B229,Çalışanlar!$B$5:$B$34,0))="","",INDEX(Çalışanlar!$D$5:$D$34,MATCH($B229,Çalışanlar!$B$5:$B$34,0))),""))</f>
        <v/>
      </c>
      <c r="D229" s="32" t="str">
        <f>IF($B229="","",IFERROR(IF(INDEX(Çalışanlar!$E$5:$E$34,MATCH($B229,Çalışanlar!$B$5:$B$34,0))="","",INDEX(Çalışanlar!$E$5:$E$34,MATCH($B229,Çalışanlar!$B$5:$B$34,0))),""))</f>
        <v/>
      </c>
      <c r="E229" s="25"/>
      <c r="F229" s="25"/>
      <c r="G229" s="22"/>
      <c r="H229" s="26" t="str">
        <f t="shared" si="9"/>
        <v/>
      </c>
      <c r="I229" s="27" t="str">
        <f t="shared" si="10"/>
        <v/>
      </c>
      <c r="J229" s="27" t="str">
        <f t="shared" si="11"/>
        <v/>
      </c>
      <c r="K229" s="21"/>
    </row>
    <row r="230" spans="1:11" x14ac:dyDescent="0.2">
      <c r="A230" s="20"/>
      <c r="B230" s="21"/>
      <c r="C230" s="24" t="str">
        <f>IF($B230="","",IFERROR(IF(INDEX(Çalışanlar!$D$5:$D$34,MATCH($B230,Çalışanlar!$B$5:$B$34,0))="","",INDEX(Çalışanlar!$D$5:$D$34,MATCH($B230,Çalışanlar!$B$5:$B$34,0))),""))</f>
        <v/>
      </c>
      <c r="D230" s="32" t="str">
        <f>IF($B230="","",IFERROR(IF(INDEX(Çalışanlar!$E$5:$E$34,MATCH($B230,Çalışanlar!$B$5:$B$34,0))="","",INDEX(Çalışanlar!$E$5:$E$34,MATCH($B230,Çalışanlar!$B$5:$B$34,0))),""))</f>
        <v/>
      </c>
      <c r="E230" s="25"/>
      <c r="F230" s="25"/>
      <c r="G230" s="22"/>
      <c r="H230" s="26" t="str">
        <f t="shared" si="9"/>
        <v/>
      </c>
      <c r="I230" s="27" t="str">
        <f t="shared" si="10"/>
        <v/>
      </c>
      <c r="J230" s="27" t="str">
        <f t="shared" si="11"/>
        <v/>
      </c>
      <c r="K230" s="21"/>
    </row>
    <row r="231" spans="1:11" x14ac:dyDescent="0.2">
      <c r="A231" s="20"/>
      <c r="B231" s="21"/>
      <c r="C231" s="24" t="str">
        <f>IF($B231="","",IFERROR(IF(INDEX(Çalışanlar!$D$5:$D$34,MATCH($B231,Çalışanlar!$B$5:$B$34,0))="","",INDEX(Çalışanlar!$D$5:$D$34,MATCH($B231,Çalışanlar!$B$5:$B$34,0))),""))</f>
        <v/>
      </c>
      <c r="D231" s="32" t="str">
        <f>IF($B231="","",IFERROR(IF(INDEX(Çalışanlar!$E$5:$E$34,MATCH($B231,Çalışanlar!$B$5:$B$34,0))="","",INDEX(Çalışanlar!$E$5:$E$34,MATCH($B231,Çalışanlar!$B$5:$B$34,0))),""))</f>
        <v/>
      </c>
      <c r="E231" s="25"/>
      <c r="F231" s="25"/>
      <c r="G231" s="22"/>
      <c r="H231" s="26" t="str">
        <f t="shared" si="9"/>
        <v/>
      </c>
      <c r="I231" s="27" t="str">
        <f t="shared" si="10"/>
        <v/>
      </c>
      <c r="J231" s="27" t="str">
        <f t="shared" si="11"/>
        <v/>
      </c>
      <c r="K231" s="21"/>
    </row>
    <row r="232" spans="1:11" x14ac:dyDescent="0.2">
      <c r="A232" s="20"/>
      <c r="B232" s="21"/>
      <c r="C232" s="24" t="str">
        <f>IF($B232="","",IFERROR(IF(INDEX(Çalışanlar!$D$5:$D$34,MATCH($B232,Çalışanlar!$B$5:$B$34,0))="","",INDEX(Çalışanlar!$D$5:$D$34,MATCH($B232,Çalışanlar!$B$5:$B$34,0))),""))</f>
        <v/>
      </c>
      <c r="D232" s="32" t="str">
        <f>IF($B232="","",IFERROR(IF(INDEX(Çalışanlar!$E$5:$E$34,MATCH($B232,Çalışanlar!$B$5:$B$34,0))="","",INDEX(Çalışanlar!$E$5:$E$34,MATCH($B232,Çalışanlar!$B$5:$B$34,0))),""))</f>
        <v/>
      </c>
      <c r="E232" s="25"/>
      <c r="F232" s="25"/>
      <c r="G232" s="22"/>
      <c r="H232" s="26" t="str">
        <f t="shared" si="9"/>
        <v/>
      </c>
      <c r="I232" s="27" t="str">
        <f t="shared" si="10"/>
        <v/>
      </c>
      <c r="J232" s="27" t="str">
        <f t="shared" si="11"/>
        <v/>
      </c>
      <c r="K232" s="21"/>
    </row>
    <row r="233" spans="1:11" x14ac:dyDescent="0.2">
      <c r="A233" s="20"/>
      <c r="B233" s="21"/>
      <c r="C233" s="24" t="str">
        <f>IF($B233="","",IFERROR(IF(INDEX(Çalışanlar!$D$5:$D$34,MATCH($B233,Çalışanlar!$B$5:$B$34,0))="","",INDEX(Çalışanlar!$D$5:$D$34,MATCH($B233,Çalışanlar!$B$5:$B$34,0))),""))</f>
        <v/>
      </c>
      <c r="D233" s="32" t="str">
        <f>IF($B233="","",IFERROR(IF(INDEX(Çalışanlar!$E$5:$E$34,MATCH($B233,Çalışanlar!$B$5:$B$34,0))="","",INDEX(Çalışanlar!$E$5:$E$34,MATCH($B233,Çalışanlar!$B$5:$B$34,0))),""))</f>
        <v/>
      </c>
      <c r="E233" s="25"/>
      <c r="F233" s="25"/>
      <c r="G233" s="22"/>
      <c r="H233" s="26" t="str">
        <f t="shared" si="9"/>
        <v/>
      </c>
      <c r="I233" s="27" t="str">
        <f t="shared" si="10"/>
        <v/>
      </c>
      <c r="J233" s="27" t="str">
        <f t="shared" si="11"/>
        <v/>
      </c>
      <c r="K233" s="21"/>
    </row>
    <row r="234" spans="1:11" x14ac:dyDescent="0.2">
      <c r="A234" s="20"/>
      <c r="B234" s="21"/>
      <c r="C234" s="24" t="str">
        <f>IF($B234="","",IFERROR(IF(INDEX(Çalışanlar!$D$5:$D$34,MATCH($B234,Çalışanlar!$B$5:$B$34,0))="","",INDEX(Çalışanlar!$D$5:$D$34,MATCH($B234,Çalışanlar!$B$5:$B$34,0))),""))</f>
        <v/>
      </c>
      <c r="D234" s="32" t="str">
        <f>IF($B234="","",IFERROR(IF(INDEX(Çalışanlar!$E$5:$E$34,MATCH($B234,Çalışanlar!$B$5:$B$34,0))="","",INDEX(Çalışanlar!$E$5:$E$34,MATCH($B234,Çalışanlar!$B$5:$B$34,0))),""))</f>
        <v/>
      </c>
      <c r="E234" s="25"/>
      <c r="F234" s="25"/>
      <c r="G234" s="22"/>
      <c r="H234" s="26" t="str">
        <f t="shared" si="9"/>
        <v/>
      </c>
      <c r="I234" s="27" t="str">
        <f t="shared" si="10"/>
        <v/>
      </c>
      <c r="J234" s="27" t="str">
        <f t="shared" si="11"/>
        <v/>
      </c>
      <c r="K234" s="21"/>
    </row>
    <row r="235" spans="1:11" x14ac:dyDescent="0.2">
      <c r="A235" s="20"/>
      <c r="B235" s="21"/>
      <c r="C235" s="24" t="str">
        <f>IF($B235="","",IFERROR(IF(INDEX(Çalışanlar!$D$5:$D$34,MATCH($B235,Çalışanlar!$B$5:$B$34,0))="","",INDEX(Çalışanlar!$D$5:$D$34,MATCH($B235,Çalışanlar!$B$5:$B$34,0))),""))</f>
        <v/>
      </c>
      <c r="D235" s="32" t="str">
        <f>IF($B235="","",IFERROR(IF(INDEX(Çalışanlar!$E$5:$E$34,MATCH($B235,Çalışanlar!$B$5:$B$34,0))="","",INDEX(Çalışanlar!$E$5:$E$34,MATCH($B235,Çalışanlar!$B$5:$B$34,0))),""))</f>
        <v/>
      </c>
      <c r="E235" s="25"/>
      <c r="F235" s="25"/>
      <c r="G235" s="22"/>
      <c r="H235" s="26" t="str">
        <f t="shared" si="9"/>
        <v/>
      </c>
      <c r="I235" s="27" t="str">
        <f t="shared" si="10"/>
        <v/>
      </c>
      <c r="J235" s="27" t="str">
        <f t="shared" si="11"/>
        <v/>
      </c>
      <c r="K235" s="21"/>
    </row>
    <row r="236" spans="1:11" x14ac:dyDescent="0.2">
      <c r="A236" s="20"/>
      <c r="B236" s="21"/>
      <c r="C236" s="24" t="str">
        <f>IF($B236="","",IFERROR(IF(INDEX(Çalışanlar!$D$5:$D$34,MATCH($B236,Çalışanlar!$B$5:$B$34,0))="","",INDEX(Çalışanlar!$D$5:$D$34,MATCH($B236,Çalışanlar!$B$5:$B$34,0))),""))</f>
        <v/>
      </c>
      <c r="D236" s="32" t="str">
        <f>IF($B236="","",IFERROR(IF(INDEX(Çalışanlar!$E$5:$E$34,MATCH($B236,Çalışanlar!$B$5:$B$34,0))="","",INDEX(Çalışanlar!$E$5:$E$34,MATCH($B236,Çalışanlar!$B$5:$B$34,0))),""))</f>
        <v/>
      </c>
      <c r="E236" s="25"/>
      <c r="F236" s="25"/>
      <c r="G236" s="22"/>
      <c r="H236" s="26" t="str">
        <f t="shared" si="9"/>
        <v/>
      </c>
      <c r="I236" s="27" t="str">
        <f t="shared" si="10"/>
        <v/>
      </c>
      <c r="J236" s="27" t="str">
        <f t="shared" si="11"/>
        <v/>
      </c>
      <c r="K236" s="21"/>
    </row>
    <row r="237" spans="1:11" x14ac:dyDescent="0.2">
      <c r="A237" s="20"/>
      <c r="B237" s="21"/>
      <c r="C237" s="24" t="str">
        <f>IF($B237="","",IFERROR(IF(INDEX(Çalışanlar!$D$5:$D$34,MATCH($B237,Çalışanlar!$B$5:$B$34,0))="","",INDEX(Çalışanlar!$D$5:$D$34,MATCH($B237,Çalışanlar!$B$5:$B$34,0))),""))</f>
        <v/>
      </c>
      <c r="D237" s="32" t="str">
        <f>IF($B237="","",IFERROR(IF(INDEX(Çalışanlar!$E$5:$E$34,MATCH($B237,Çalışanlar!$B$5:$B$34,0))="","",INDEX(Çalışanlar!$E$5:$E$34,MATCH($B237,Çalışanlar!$B$5:$B$34,0))),""))</f>
        <v/>
      </c>
      <c r="E237" s="25"/>
      <c r="F237" s="25"/>
      <c r="G237" s="22"/>
      <c r="H237" s="26" t="str">
        <f t="shared" si="9"/>
        <v/>
      </c>
      <c r="I237" s="27" t="str">
        <f t="shared" si="10"/>
        <v/>
      </c>
      <c r="J237" s="27" t="str">
        <f t="shared" si="11"/>
        <v/>
      </c>
      <c r="K237" s="21"/>
    </row>
    <row r="238" spans="1:11" x14ac:dyDescent="0.2">
      <c r="A238" s="20"/>
      <c r="B238" s="21"/>
      <c r="C238" s="24" t="str">
        <f>IF($B238="","",IFERROR(IF(INDEX(Çalışanlar!$D$5:$D$34,MATCH($B238,Çalışanlar!$B$5:$B$34,0))="","",INDEX(Çalışanlar!$D$5:$D$34,MATCH($B238,Çalışanlar!$B$5:$B$34,0))),""))</f>
        <v/>
      </c>
      <c r="D238" s="32" t="str">
        <f>IF($B238="","",IFERROR(IF(INDEX(Çalışanlar!$E$5:$E$34,MATCH($B238,Çalışanlar!$B$5:$B$34,0))="","",INDEX(Çalışanlar!$E$5:$E$34,MATCH($B238,Çalışanlar!$B$5:$B$34,0))),""))</f>
        <v/>
      </c>
      <c r="E238" s="25"/>
      <c r="F238" s="25"/>
      <c r="G238" s="22"/>
      <c r="H238" s="26" t="str">
        <f t="shared" si="9"/>
        <v/>
      </c>
      <c r="I238" s="27" t="str">
        <f t="shared" si="10"/>
        <v/>
      </c>
      <c r="J238" s="27" t="str">
        <f t="shared" si="11"/>
        <v/>
      </c>
      <c r="K238" s="21"/>
    </row>
    <row r="239" spans="1:11" x14ac:dyDescent="0.2">
      <c r="A239" s="20"/>
      <c r="B239" s="21"/>
      <c r="C239" s="24" t="str">
        <f>IF($B239="","",IFERROR(IF(INDEX(Çalışanlar!$D$5:$D$34,MATCH($B239,Çalışanlar!$B$5:$B$34,0))="","",INDEX(Çalışanlar!$D$5:$D$34,MATCH($B239,Çalışanlar!$B$5:$B$34,0))),""))</f>
        <v/>
      </c>
      <c r="D239" s="32" t="str">
        <f>IF($B239="","",IFERROR(IF(INDEX(Çalışanlar!$E$5:$E$34,MATCH($B239,Çalışanlar!$B$5:$B$34,0))="","",INDEX(Çalışanlar!$E$5:$E$34,MATCH($B239,Çalışanlar!$B$5:$B$34,0))),""))</f>
        <v/>
      </c>
      <c r="E239" s="25"/>
      <c r="F239" s="25"/>
      <c r="G239" s="22"/>
      <c r="H239" s="26" t="str">
        <f t="shared" si="9"/>
        <v/>
      </c>
      <c r="I239" s="27" t="str">
        <f t="shared" si="10"/>
        <v/>
      </c>
      <c r="J239" s="27" t="str">
        <f t="shared" si="11"/>
        <v/>
      </c>
      <c r="K239" s="21"/>
    </row>
    <row r="240" spans="1:11" x14ac:dyDescent="0.2">
      <c r="A240" s="20"/>
      <c r="B240" s="21"/>
      <c r="C240" s="24" t="str">
        <f>IF($B240="","",IFERROR(IF(INDEX(Çalışanlar!$D$5:$D$34,MATCH($B240,Çalışanlar!$B$5:$B$34,0))="","",INDEX(Çalışanlar!$D$5:$D$34,MATCH($B240,Çalışanlar!$B$5:$B$34,0))),""))</f>
        <v/>
      </c>
      <c r="D240" s="32" t="str">
        <f>IF($B240="","",IFERROR(IF(INDEX(Çalışanlar!$E$5:$E$34,MATCH($B240,Çalışanlar!$B$5:$B$34,0))="","",INDEX(Çalışanlar!$E$5:$E$34,MATCH($B240,Çalışanlar!$B$5:$B$34,0))),""))</f>
        <v/>
      </c>
      <c r="E240" s="25"/>
      <c r="F240" s="25"/>
      <c r="G240" s="22"/>
      <c r="H240" s="26" t="str">
        <f t="shared" si="9"/>
        <v/>
      </c>
      <c r="I240" s="27" t="str">
        <f t="shared" si="10"/>
        <v/>
      </c>
      <c r="J240" s="27" t="str">
        <f t="shared" si="11"/>
        <v/>
      </c>
      <c r="K240" s="21"/>
    </row>
    <row r="241" spans="1:11" x14ac:dyDescent="0.2">
      <c r="A241" s="20"/>
      <c r="B241" s="21"/>
      <c r="C241" s="24" t="str">
        <f>IF($B241="","",IFERROR(IF(INDEX(Çalışanlar!$D$5:$D$34,MATCH($B241,Çalışanlar!$B$5:$B$34,0))="","",INDEX(Çalışanlar!$D$5:$D$34,MATCH($B241,Çalışanlar!$B$5:$B$34,0))),""))</f>
        <v/>
      </c>
      <c r="D241" s="32" t="str">
        <f>IF($B241="","",IFERROR(IF(INDEX(Çalışanlar!$E$5:$E$34,MATCH($B241,Çalışanlar!$B$5:$B$34,0))="","",INDEX(Çalışanlar!$E$5:$E$34,MATCH($B241,Çalışanlar!$B$5:$B$34,0))),""))</f>
        <v/>
      </c>
      <c r="E241" s="25"/>
      <c r="F241" s="25"/>
      <c r="G241" s="22"/>
      <c r="H241" s="26" t="str">
        <f t="shared" si="9"/>
        <v/>
      </c>
      <c r="I241" s="27" t="str">
        <f t="shared" si="10"/>
        <v/>
      </c>
      <c r="J241" s="27" t="str">
        <f t="shared" si="11"/>
        <v/>
      </c>
      <c r="K241" s="21"/>
    </row>
    <row r="242" spans="1:11" x14ac:dyDescent="0.2">
      <c r="A242" s="20"/>
      <c r="B242" s="21"/>
      <c r="C242" s="24" t="str">
        <f>IF($B242="","",IFERROR(IF(INDEX(Çalışanlar!$D$5:$D$34,MATCH($B242,Çalışanlar!$B$5:$B$34,0))="","",INDEX(Çalışanlar!$D$5:$D$34,MATCH($B242,Çalışanlar!$B$5:$B$34,0))),""))</f>
        <v/>
      </c>
      <c r="D242" s="32" t="str">
        <f>IF($B242="","",IFERROR(IF(INDEX(Çalışanlar!$E$5:$E$34,MATCH($B242,Çalışanlar!$B$5:$B$34,0))="","",INDEX(Çalışanlar!$E$5:$E$34,MATCH($B242,Çalışanlar!$B$5:$B$34,0))),""))</f>
        <v/>
      </c>
      <c r="E242" s="25"/>
      <c r="F242" s="25"/>
      <c r="G242" s="22"/>
      <c r="H242" s="26" t="str">
        <f t="shared" si="9"/>
        <v/>
      </c>
      <c r="I242" s="27" t="str">
        <f t="shared" si="10"/>
        <v/>
      </c>
      <c r="J242" s="27" t="str">
        <f t="shared" si="11"/>
        <v/>
      </c>
      <c r="K242" s="21"/>
    </row>
    <row r="243" spans="1:11" x14ac:dyDescent="0.2">
      <c r="A243" s="20"/>
      <c r="B243" s="21"/>
      <c r="C243" s="24" t="str">
        <f>IF($B243="","",IFERROR(IF(INDEX(Çalışanlar!$D$5:$D$34,MATCH($B243,Çalışanlar!$B$5:$B$34,0))="","",INDEX(Çalışanlar!$D$5:$D$34,MATCH($B243,Çalışanlar!$B$5:$B$34,0))),""))</f>
        <v/>
      </c>
      <c r="D243" s="32" t="str">
        <f>IF($B243="","",IFERROR(IF(INDEX(Çalışanlar!$E$5:$E$34,MATCH($B243,Çalışanlar!$B$5:$B$34,0))="","",INDEX(Çalışanlar!$E$5:$E$34,MATCH($B243,Çalışanlar!$B$5:$B$34,0))),""))</f>
        <v/>
      </c>
      <c r="E243" s="25"/>
      <c r="F243" s="25"/>
      <c r="G243" s="22"/>
      <c r="H243" s="26" t="str">
        <f t="shared" si="9"/>
        <v/>
      </c>
      <c r="I243" s="27" t="str">
        <f t="shared" si="10"/>
        <v/>
      </c>
      <c r="J243" s="27" t="str">
        <f t="shared" si="11"/>
        <v/>
      </c>
      <c r="K243" s="21"/>
    </row>
    <row r="244" spans="1:11" x14ac:dyDescent="0.2">
      <c r="A244" s="20"/>
      <c r="B244" s="21"/>
      <c r="C244" s="24" t="str">
        <f>IF($B244="","",IFERROR(IF(INDEX(Çalışanlar!$D$5:$D$34,MATCH($B244,Çalışanlar!$B$5:$B$34,0))="","",INDEX(Çalışanlar!$D$5:$D$34,MATCH($B244,Çalışanlar!$B$5:$B$34,0))),""))</f>
        <v/>
      </c>
      <c r="D244" s="32" t="str">
        <f>IF($B244="","",IFERROR(IF(INDEX(Çalışanlar!$E$5:$E$34,MATCH($B244,Çalışanlar!$B$5:$B$34,0))="","",INDEX(Çalışanlar!$E$5:$E$34,MATCH($B244,Çalışanlar!$B$5:$B$34,0))),""))</f>
        <v/>
      </c>
      <c r="E244" s="25"/>
      <c r="F244" s="25"/>
      <c r="G244" s="22"/>
      <c r="H244" s="26" t="str">
        <f t="shared" si="9"/>
        <v/>
      </c>
      <c r="I244" s="27" t="str">
        <f t="shared" si="10"/>
        <v/>
      </c>
      <c r="J244" s="27" t="str">
        <f t="shared" si="11"/>
        <v/>
      </c>
      <c r="K244" s="21"/>
    </row>
    <row r="245" spans="1:11" x14ac:dyDescent="0.2">
      <c r="A245" s="20"/>
      <c r="B245" s="21"/>
      <c r="C245" s="24" t="str">
        <f>IF($B245="","",IFERROR(IF(INDEX(Çalışanlar!$D$5:$D$34,MATCH($B245,Çalışanlar!$B$5:$B$34,0))="","",INDEX(Çalışanlar!$D$5:$D$34,MATCH($B245,Çalışanlar!$B$5:$B$34,0))),""))</f>
        <v/>
      </c>
      <c r="D245" s="32" t="str">
        <f>IF($B245="","",IFERROR(IF(INDEX(Çalışanlar!$E$5:$E$34,MATCH($B245,Çalışanlar!$B$5:$B$34,0))="","",INDEX(Çalışanlar!$E$5:$E$34,MATCH($B245,Çalışanlar!$B$5:$B$34,0))),""))</f>
        <v/>
      </c>
      <c r="E245" s="25"/>
      <c r="F245" s="25"/>
      <c r="G245" s="22"/>
      <c r="H245" s="26" t="str">
        <f t="shared" si="9"/>
        <v/>
      </c>
      <c r="I245" s="27" t="str">
        <f t="shared" si="10"/>
        <v/>
      </c>
      <c r="J245" s="27" t="str">
        <f t="shared" si="11"/>
        <v/>
      </c>
      <c r="K245" s="21"/>
    </row>
    <row r="246" spans="1:11" x14ac:dyDescent="0.2">
      <c r="A246" s="20"/>
      <c r="B246" s="21"/>
      <c r="C246" s="24" t="str">
        <f>IF($B246="","",IFERROR(IF(INDEX(Çalışanlar!$D$5:$D$34,MATCH($B246,Çalışanlar!$B$5:$B$34,0))="","",INDEX(Çalışanlar!$D$5:$D$34,MATCH($B246,Çalışanlar!$B$5:$B$34,0))),""))</f>
        <v/>
      </c>
      <c r="D246" s="32" t="str">
        <f>IF($B246="","",IFERROR(IF(INDEX(Çalışanlar!$E$5:$E$34,MATCH($B246,Çalışanlar!$B$5:$B$34,0))="","",INDEX(Çalışanlar!$E$5:$E$34,MATCH($B246,Çalışanlar!$B$5:$B$34,0))),""))</f>
        <v/>
      </c>
      <c r="E246" s="25"/>
      <c r="F246" s="25"/>
      <c r="G246" s="22"/>
      <c r="H246" s="26" t="str">
        <f t="shared" si="9"/>
        <v/>
      </c>
      <c r="I246" s="27" t="str">
        <f t="shared" si="10"/>
        <v/>
      </c>
      <c r="J246" s="27" t="str">
        <f t="shared" si="11"/>
        <v/>
      </c>
      <c r="K246" s="21"/>
    </row>
    <row r="247" spans="1:11" x14ac:dyDescent="0.2">
      <c r="A247" s="20"/>
      <c r="B247" s="21"/>
      <c r="C247" s="24" t="str">
        <f>IF($B247="","",IFERROR(IF(INDEX(Çalışanlar!$D$5:$D$34,MATCH($B247,Çalışanlar!$B$5:$B$34,0))="","",INDEX(Çalışanlar!$D$5:$D$34,MATCH($B247,Çalışanlar!$B$5:$B$34,0))),""))</f>
        <v/>
      </c>
      <c r="D247" s="32" t="str">
        <f>IF($B247="","",IFERROR(IF(INDEX(Çalışanlar!$E$5:$E$34,MATCH($B247,Çalışanlar!$B$5:$B$34,0))="","",INDEX(Çalışanlar!$E$5:$E$34,MATCH($B247,Çalışanlar!$B$5:$B$34,0))),""))</f>
        <v/>
      </c>
      <c r="E247" s="25"/>
      <c r="F247" s="25"/>
      <c r="G247" s="22"/>
      <c r="H247" s="26" t="str">
        <f t="shared" si="9"/>
        <v/>
      </c>
      <c r="I247" s="27" t="str">
        <f t="shared" si="10"/>
        <v/>
      </c>
      <c r="J247" s="27" t="str">
        <f t="shared" si="11"/>
        <v/>
      </c>
      <c r="K247" s="21"/>
    </row>
    <row r="248" spans="1:11" x14ac:dyDescent="0.2">
      <c r="A248" s="20"/>
      <c r="B248" s="21"/>
      <c r="C248" s="24" t="str">
        <f>IF($B248="","",IFERROR(IF(INDEX(Çalışanlar!$D$5:$D$34,MATCH($B248,Çalışanlar!$B$5:$B$34,0))="","",INDEX(Çalışanlar!$D$5:$D$34,MATCH($B248,Çalışanlar!$B$5:$B$34,0))),""))</f>
        <v/>
      </c>
      <c r="D248" s="32" t="str">
        <f>IF($B248="","",IFERROR(IF(INDEX(Çalışanlar!$E$5:$E$34,MATCH($B248,Çalışanlar!$B$5:$B$34,0))="","",INDEX(Çalışanlar!$E$5:$E$34,MATCH($B248,Çalışanlar!$B$5:$B$34,0))),""))</f>
        <v/>
      </c>
      <c r="E248" s="25"/>
      <c r="F248" s="25"/>
      <c r="G248" s="22"/>
      <c r="H248" s="26" t="str">
        <f t="shared" si="9"/>
        <v/>
      </c>
      <c r="I248" s="27" t="str">
        <f t="shared" si="10"/>
        <v/>
      </c>
      <c r="J248" s="27" t="str">
        <f t="shared" si="11"/>
        <v/>
      </c>
      <c r="K248" s="21"/>
    </row>
    <row r="249" spans="1:11" x14ac:dyDescent="0.2">
      <c r="A249" s="20"/>
      <c r="B249" s="21"/>
      <c r="C249" s="24" t="str">
        <f>IF($B249="","",IFERROR(IF(INDEX(Çalışanlar!$D$5:$D$34,MATCH($B249,Çalışanlar!$B$5:$B$34,0))="","",INDEX(Çalışanlar!$D$5:$D$34,MATCH($B249,Çalışanlar!$B$5:$B$34,0))),""))</f>
        <v/>
      </c>
      <c r="D249" s="32" t="str">
        <f>IF($B249="","",IFERROR(IF(INDEX(Çalışanlar!$E$5:$E$34,MATCH($B249,Çalışanlar!$B$5:$B$34,0))="","",INDEX(Çalışanlar!$E$5:$E$34,MATCH($B249,Çalışanlar!$B$5:$B$34,0))),""))</f>
        <v/>
      </c>
      <c r="E249" s="25"/>
      <c r="F249" s="25"/>
      <c r="G249" s="22"/>
      <c r="H249" s="26" t="str">
        <f t="shared" si="9"/>
        <v/>
      </c>
      <c r="I249" s="27" t="str">
        <f t="shared" si="10"/>
        <v/>
      </c>
      <c r="J249" s="27" t="str">
        <f t="shared" si="11"/>
        <v/>
      </c>
      <c r="K249" s="21"/>
    </row>
    <row r="250" spans="1:11" x14ac:dyDescent="0.2">
      <c r="A250" s="20"/>
      <c r="B250" s="21"/>
      <c r="C250" s="24" t="str">
        <f>IF($B250="","",IFERROR(IF(INDEX(Çalışanlar!$D$5:$D$34,MATCH($B250,Çalışanlar!$B$5:$B$34,0))="","",INDEX(Çalışanlar!$D$5:$D$34,MATCH($B250,Çalışanlar!$B$5:$B$34,0))),""))</f>
        <v/>
      </c>
      <c r="D250" s="32" t="str">
        <f>IF($B250="","",IFERROR(IF(INDEX(Çalışanlar!$E$5:$E$34,MATCH($B250,Çalışanlar!$B$5:$B$34,0))="","",INDEX(Çalışanlar!$E$5:$E$34,MATCH($B250,Çalışanlar!$B$5:$B$34,0))),""))</f>
        <v/>
      </c>
      <c r="E250" s="25"/>
      <c r="F250" s="25"/>
      <c r="G250" s="22"/>
      <c r="H250" s="26" t="str">
        <f t="shared" si="9"/>
        <v/>
      </c>
      <c r="I250" s="27" t="str">
        <f t="shared" si="10"/>
        <v/>
      </c>
      <c r="J250" s="27" t="str">
        <f t="shared" si="11"/>
        <v/>
      </c>
      <c r="K250" s="21"/>
    </row>
    <row r="251" spans="1:11" x14ac:dyDescent="0.2">
      <c r="A251" s="20"/>
      <c r="B251" s="21"/>
      <c r="C251" s="24" t="str">
        <f>IF($B251="","",IFERROR(IF(INDEX(Çalışanlar!$D$5:$D$34,MATCH($B251,Çalışanlar!$B$5:$B$34,0))="","",INDEX(Çalışanlar!$D$5:$D$34,MATCH($B251,Çalışanlar!$B$5:$B$34,0))),""))</f>
        <v/>
      </c>
      <c r="D251" s="32" t="str">
        <f>IF($B251="","",IFERROR(IF(INDEX(Çalışanlar!$E$5:$E$34,MATCH($B251,Çalışanlar!$B$5:$B$34,0))="","",INDEX(Çalışanlar!$E$5:$E$34,MATCH($B251,Çalışanlar!$B$5:$B$34,0))),""))</f>
        <v/>
      </c>
      <c r="E251" s="25"/>
      <c r="F251" s="25"/>
      <c r="G251" s="22"/>
      <c r="H251" s="26" t="str">
        <f t="shared" si="9"/>
        <v/>
      </c>
      <c r="I251" s="27" t="str">
        <f t="shared" si="10"/>
        <v/>
      </c>
      <c r="J251" s="27" t="str">
        <f t="shared" si="11"/>
        <v/>
      </c>
      <c r="K251" s="21"/>
    </row>
    <row r="252" spans="1:11" x14ac:dyDescent="0.2">
      <c r="A252" s="20"/>
      <c r="B252" s="21"/>
      <c r="C252" s="24" t="str">
        <f>IF($B252="","",IFERROR(IF(INDEX(Çalışanlar!$D$5:$D$34,MATCH($B252,Çalışanlar!$B$5:$B$34,0))="","",INDEX(Çalışanlar!$D$5:$D$34,MATCH($B252,Çalışanlar!$B$5:$B$34,0))),""))</f>
        <v/>
      </c>
      <c r="D252" s="32" t="str">
        <f>IF($B252="","",IFERROR(IF(INDEX(Çalışanlar!$E$5:$E$34,MATCH($B252,Çalışanlar!$B$5:$B$34,0))="","",INDEX(Çalışanlar!$E$5:$E$34,MATCH($B252,Çalışanlar!$B$5:$B$34,0))),""))</f>
        <v/>
      </c>
      <c r="E252" s="25"/>
      <c r="F252" s="25"/>
      <c r="G252" s="22"/>
      <c r="H252" s="26" t="str">
        <f t="shared" si="9"/>
        <v/>
      </c>
      <c r="I252" s="27" t="str">
        <f t="shared" si="10"/>
        <v/>
      </c>
      <c r="J252" s="27" t="str">
        <f t="shared" si="11"/>
        <v/>
      </c>
      <c r="K252" s="21"/>
    </row>
    <row r="253" spans="1:11" x14ac:dyDescent="0.2">
      <c r="A253" s="20"/>
      <c r="B253" s="21"/>
      <c r="C253" s="24" t="str">
        <f>IF($B253="","",IFERROR(IF(INDEX(Çalışanlar!$D$5:$D$34,MATCH($B253,Çalışanlar!$B$5:$B$34,0))="","",INDEX(Çalışanlar!$D$5:$D$34,MATCH($B253,Çalışanlar!$B$5:$B$34,0))),""))</f>
        <v/>
      </c>
      <c r="D253" s="32" t="str">
        <f>IF($B253="","",IFERROR(IF(INDEX(Çalışanlar!$E$5:$E$34,MATCH($B253,Çalışanlar!$B$5:$B$34,0))="","",INDEX(Çalışanlar!$E$5:$E$34,MATCH($B253,Çalışanlar!$B$5:$B$34,0))),""))</f>
        <v/>
      </c>
      <c r="E253" s="25"/>
      <c r="F253" s="25"/>
      <c r="G253" s="22"/>
      <c r="H253" s="26" t="str">
        <f t="shared" si="9"/>
        <v/>
      </c>
      <c r="I253" s="27" t="str">
        <f t="shared" si="10"/>
        <v/>
      </c>
      <c r="J253" s="27" t="str">
        <f t="shared" si="11"/>
        <v/>
      </c>
      <c r="K253" s="21"/>
    </row>
    <row r="254" spans="1:11" x14ac:dyDescent="0.2">
      <c r="A254" s="20"/>
      <c r="B254" s="21"/>
      <c r="C254" s="24" t="str">
        <f>IF($B254="","",IFERROR(IF(INDEX(Çalışanlar!$D$5:$D$34,MATCH($B254,Çalışanlar!$B$5:$B$34,0))="","",INDEX(Çalışanlar!$D$5:$D$34,MATCH($B254,Çalışanlar!$B$5:$B$34,0))),""))</f>
        <v/>
      </c>
      <c r="D254" s="32" t="str">
        <f>IF($B254="","",IFERROR(IF(INDEX(Çalışanlar!$E$5:$E$34,MATCH($B254,Çalışanlar!$B$5:$B$34,0))="","",INDEX(Çalışanlar!$E$5:$E$34,MATCH($B254,Çalışanlar!$B$5:$B$34,0))),""))</f>
        <v/>
      </c>
      <c r="E254" s="25"/>
      <c r="F254" s="25"/>
      <c r="G254" s="22"/>
      <c r="H254" s="26" t="str">
        <f t="shared" si="9"/>
        <v/>
      </c>
      <c r="I254" s="27" t="str">
        <f t="shared" si="10"/>
        <v/>
      </c>
      <c r="J254" s="27" t="str">
        <f t="shared" si="11"/>
        <v/>
      </c>
      <c r="K254" s="21"/>
    </row>
    <row r="255" spans="1:11" x14ac:dyDescent="0.2">
      <c r="A255" s="20"/>
      <c r="B255" s="21"/>
      <c r="C255" s="24" t="str">
        <f>IF($B255="","",IFERROR(IF(INDEX(Çalışanlar!$D$5:$D$34,MATCH($B255,Çalışanlar!$B$5:$B$34,0))="","",INDEX(Çalışanlar!$D$5:$D$34,MATCH($B255,Çalışanlar!$B$5:$B$34,0))),""))</f>
        <v/>
      </c>
      <c r="D255" s="32" t="str">
        <f>IF($B255="","",IFERROR(IF(INDEX(Çalışanlar!$E$5:$E$34,MATCH($B255,Çalışanlar!$B$5:$B$34,0))="","",INDEX(Çalışanlar!$E$5:$E$34,MATCH($B255,Çalışanlar!$B$5:$B$34,0))),""))</f>
        <v/>
      </c>
      <c r="E255" s="25"/>
      <c r="F255" s="25"/>
      <c r="G255" s="22"/>
      <c r="H255" s="26" t="str">
        <f t="shared" si="9"/>
        <v/>
      </c>
      <c r="I255" s="27" t="str">
        <f t="shared" si="10"/>
        <v/>
      </c>
      <c r="J255" s="27" t="str">
        <f t="shared" si="11"/>
        <v/>
      </c>
      <c r="K255" s="21"/>
    </row>
    <row r="256" spans="1:11" x14ac:dyDescent="0.2">
      <c r="A256" s="20"/>
      <c r="B256" s="21"/>
      <c r="C256" s="24" t="str">
        <f>IF($B256="","",IFERROR(IF(INDEX(Çalışanlar!$D$5:$D$34,MATCH($B256,Çalışanlar!$B$5:$B$34,0))="","",INDEX(Çalışanlar!$D$5:$D$34,MATCH($B256,Çalışanlar!$B$5:$B$34,0))),""))</f>
        <v/>
      </c>
      <c r="D256" s="32" t="str">
        <f>IF($B256="","",IFERROR(IF(INDEX(Çalışanlar!$E$5:$E$34,MATCH($B256,Çalışanlar!$B$5:$B$34,0))="","",INDEX(Çalışanlar!$E$5:$E$34,MATCH($B256,Çalışanlar!$B$5:$B$34,0))),""))</f>
        <v/>
      </c>
      <c r="E256" s="25"/>
      <c r="F256" s="25"/>
      <c r="G256" s="22"/>
      <c r="H256" s="26" t="str">
        <f t="shared" si="9"/>
        <v/>
      </c>
      <c r="I256" s="27" t="str">
        <f t="shared" si="10"/>
        <v/>
      </c>
      <c r="J256" s="27" t="str">
        <f t="shared" si="11"/>
        <v/>
      </c>
      <c r="K256" s="21"/>
    </row>
    <row r="257" spans="1:11" x14ac:dyDescent="0.2">
      <c r="A257" s="20"/>
      <c r="B257" s="21"/>
      <c r="C257" s="24" t="str">
        <f>IF($B257="","",IFERROR(IF(INDEX(Çalışanlar!$D$5:$D$34,MATCH($B257,Çalışanlar!$B$5:$B$34,0))="","",INDEX(Çalışanlar!$D$5:$D$34,MATCH($B257,Çalışanlar!$B$5:$B$34,0))),""))</f>
        <v/>
      </c>
      <c r="D257" s="32" t="str">
        <f>IF($B257="","",IFERROR(IF(INDEX(Çalışanlar!$E$5:$E$34,MATCH($B257,Çalışanlar!$B$5:$B$34,0))="","",INDEX(Çalışanlar!$E$5:$E$34,MATCH($B257,Çalışanlar!$B$5:$B$34,0))),""))</f>
        <v/>
      </c>
      <c r="E257" s="25"/>
      <c r="F257" s="25"/>
      <c r="G257" s="22"/>
      <c r="H257" s="26" t="str">
        <f t="shared" si="9"/>
        <v/>
      </c>
      <c r="I257" s="27" t="str">
        <f t="shared" si="10"/>
        <v/>
      </c>
      <c r="J257" s="27" t="str">
        <f t="shared" si="11"/>
        <v/>
      </c>
      <c r="K257" s="21"/>
    </row>
    <row r="258" spans="1:11" x14ac:dyDescent="0.2">
      <c r="A258" s="20"/>
      <c r="B258" s="21"/>
      <c r="C258" s="24" t="str">
        <f>IF($B258="","",IFERROR(IF(INDEX(Çalışanlar!$D$5:$D$34,MATCH($B258,Çalışanlar!$B$5:$B$34,0))="","",INDEX(Çalışanlar!$D$5:$D$34,MATCH($B258,Çalışanlar!$B$5:$B$34,0))),""))</f>
        <v/>
      </c>
      <c r="D258" s="32" t="str">
        <f>IF($B258="","",IFERROR(IF(INDEX(Çalışanlar!$E$5:$E$34,MATCH($B258,Çalışanlar!$B$5:$B$34,0))="","",INDEX(Çalışanlar!$E$5:$E$34,MATCH($B258,Çalışanlar!$B$5:$B$34,0))),""))</f>
        <v/>
      </c>
      <c r="E258" s="25"/>
      <c r="F258" s="25"/>
      <c r="G258" s="22"/>
      <c r="H258" s="26" t="str">
        <f t="shared" si="9"/>
        <v/>
      </c>
      <c r="I258" s="27" t="str">
        <f t="shared" si="10"/>
        <v/>
      </c>
      <c r="J258" s="27" t="str">
        <f t="shared" si="11"/>
        <v/>
      </c>
      <c r="K258" s="21"/>
    </row>
    <row r="259" spans="1:11" x14ac:dyDescent="0.2">
      <c r="A259" s="20"/>
      <c r="B259" s="21"/>
      <c r="C259" s="24" t="str">
        <f>IF($B259="","",IFERROR(IF(INDEX(Çalışanlar!$D$5:$D$34,MATCH($B259,Çalışanlar!$B$5:$B$34,0))="","",INDEX(Çalışanlar!$D$5:$D$34,MATCH($B259,Çalışanlar!$B$5:$B$34,0))),""))</f>
        <v/>
      </c>
      <c r="D259" s="32" t="str">
        <f>IF($B259="","",IFERROR(IF(INDEX(Çalışanlar!$E$5:$E$34,MATCH($B259,Çalışanlar!$B$5:$B$34,0))="","",INDEX(Çalışanlar!$E$5:$E$34,MATCH($B259,Çalışanlar!$B$5:$B$34,0))),""))</f>
        <v/>
      </c>
      <c r="E259" s="25"/>
      <c r="F259" s="25"/>
      <c r="G259" s="22"/>
      <c r="H259" s="26" t="str">
        <f t="shared" si="9"/>
        <v/>
      </c>
      <c r="I259" s="27" t="str">
        <f t="shared" si="10"/>
        <v/>
      </c>
      <c r="J259" s="27" t="str">
        <f t="shared" si="11"/>
        <v/>
      </c>
      <c r="K259" s="21"/>
    </row>
    <row r="260" spans="1:11" x14ac:dyDescent="0.2">
      <c r="A260" s="20"/>
      <c r="B260" s="21"/>
      <c r="C260" s="24" t="str">
        <f>IF($B260="","",IFERROR(IF(INDEX(Çalışanlar!$D$5:$D$34,MATCH($B260,Çalışanlar!$B$5:$B$34,0))="","",INDEX(Çalışanlar!$D$5:$D$34,MATCH($B260,Çalışanlar!$B$5:$B$34,0))),""))</f>
        <v/>
      </c>
      <c r="D260" s="32" t="str">
        <f>IF($B260="","",IFERROR(IF(INDEX(Çalışanlar!$E$5:$E$34,MATCH($B260,Çalışanlar!$B$5:$B$34,0))="","",INDEX(Çalışanlar!$E$5:$E$34,MATCH($B260,Çalışanlar!$B$5:$B$34,0))),""))</f>
        <v/>
      </c>
      <c r="E260" s="25"/>
      <c r="F260" s="25"/>
      <c r="G260" s="22"/>
      <c r="H260" s="26" t="str">
        <f t="shared" si="9"/>
        <v/>
      </c>
      <c r="I260" s="27" t="str">
        <f t="shared" si="10"/>
        <v/>
      </c>
      <c r="J260" s="27" t="str">
        <f t="shared" si="11"/>
        <v/>
      </c>
      <c r="K260" s="21"/>
    </row>
    <row r="261" spans="1:11" x14ac:dyDescent="0.2">
      <c r="A261" s="20"/>
      <c r="B261" s="21"/>
      <c r="C261" s="24" t="str">
        <f>IF($B261="","",IFERROR(IF(INDEX(Çalışanlar!$D$5:$D$34,MATCH($B261,Çalışanlar!$B$5:$B$34,0))="","",INDEX(Çalışanlar!$D$5:$D$34,MATCH($B261,Çalışanlar!$B$5:$B$34,0))),""))</f>
        <v/>
      </c>
      <c r="D261" s="32" t="str">
        <f>IF($B261="","",IFERROR(IF(INDEX(Çalışanlar!$E$5:$E$34,MATCH($B261,Çalışanlar!$B$5:$B$34,0))="","",INDEX(Çalışanlar!$E$5:$E$34,MATCH($B261,Çalışanlar!$B$5:$B$34,0))),""))</f>
        <v/>
      </c>
      <c r="E261" s="25"/>
      <c r="F261" s="25"/>
      <c r="G261" s="22"/>
      <c r="H261" s="26" t="str">
        <f t="shared" si="9"/>
        <v/>
      </c>
      <c r="I261" s="27" t="str">
        <f t="shared" si="10"/>
        <v/>
      </c>
      <c r="J261" s="27" t="str">
        <f t="shared" si="11"/>
        <v/>
      </c>
      <c r="K261" s="21"/>
    </row>
    <row r="262" spans="1:11" x14ac:dyDescent="0.2">
      <c r="A262" s="20"/>
      <c r="B262" s="21"/>
      <c r="C262" s="24" t="str">
        <f>IF($B262="","",IFERROR(IF(INDEX(Çalışanlar!$D$5:$D$34,MATCH($B262,Çalışanlar!$B$5:$B$34,0))="","",INDEX(Çalışanlar!$D$5:$D$34,MATCH($B262,Çalışanlar!$B$5:$B$34,0))),""))</f>
        <v/>
      </c>
      <c r="D262" s="32" t="str">
        <f>IF($B262="","",IFERROR(IF(INDEX(Çalışanlar!$E$5:$E$34,MATCH($B262,Çalışanlar!$B$5:$B$34,0))="","",INDEX(Çalışanlar!$E$5:$E$34,MATCH($B262,Çalışanlar!$B$5:$B$34,0))),""))</f>
        <v/>
      </c>
      <c r="E262" s="25"/>
      <c r="F262" s="25"/>
      <c r="G262" s="22"/>
      <c r="H262" s="26" t="str">
        <f t="shared" ref="H262:H325" si="12">IF(OR($E262="",$F262=""),"",ROUND(MOD($F262-$E262,1)*24-N($G262)/60,2))</f>
        <v/>
      </c>
      <c r="I262" s="27" t="str">
        <f t="shared" ref="I262:I325" si="13">IF(OR($D262="",$E262=""),"",IF(ROUND(($E262-$D262)*1440,0)&gt;$C$3,ROUND(($E262-$D262)*1440,0),""))</f>
        <v/>
      </c>
      <c r="J262" s="27" t="str">
        <f t="shared" ref="J262:J325" si="14">IF(AND($E262="",$F262=""),"",IF($F262="","Çıkış yok",IF($E262="","Giriş yok",IF($F262&lt;$E262,"Gece",""))))</f>
        <v/>
      </c>
      <c r="K262" s="21"/>
    </row>
    <row r="263" spans="1:11" x14ac:dyDescent="0.2">
      <c r="A263" s="20"/>
      <c r="B263" s="21"/>
      <c r="C263" s="24" t="str">
        <f>IF($B263="","",IFERROR(IF(INDEX(Çalışanlar!$D$5:$D$34,MATCH($B263,Çalışanlar!$B$5:$B$34,0))="","",INDEX(Çalışanlar!$D$5:$D$34,MATCH($B263,Çalışanlar!$B$5:$B$34,0))),""))</f>
        <v/>
      </c>
      <c r="D263" s="32" t="str">
        <f>IF($B263="","",IFERROR(IF(INDEX(Çalışanlar!$E$5:$E$34,MATCH($B263,Çalışanlar!$B$5:$B$34,0))="","",INDEX(Çalışanlar!$E$5:$E$34,MATCH($B263,Çalışanlar!$B$5:$B$34,0))),""))</f>
        <v/>
      </c>
      <c r="E263" s="25"/>
      <c r="F263" s="25"/>
      <c r="G263" s="22"/>
      <c r="H263" s="26" t="str">
        <f t="shared" si="12"/>
        <v/>
      </c>
      <c r="I263" s="27" t="str">
        <f t="shared" si="13"/>
        <v/>
      </c>
      <c r="J263" s="27" t="str">
        <f t="shared" si="14"/>
        <v/>
      </c>
      <c r="K263" s="21"/>
    </row>
    <row r="264" spans="1:11" x14ac:dyDescent="0.2">
      <c r="A264" s="20"/>
      <c r="B264" s="21"/>
      <c r="C264" s="24" t="str">
        <f>IF($B264="","",IFERROR(IF(INDEX(Çalışanlar!$D$5:$D$34,MATCH($B264,Çalışanlar!$B$5:$B$34,0))="","",INDEX(Çalışanlar!$D$5:$D$34,MATCH($B264,Çalışanlar!$B$5:$B$34,0))),""))</f>
        <v/>
      </c>
      <c r="D264" s="32" t="str">
        <f>IF($B264="","",IFERROR(IF(INDEX(Çalışanlar!$E$5:$E$34,MATCH($B264,Çalışanlar!$B$5:$B$34,0))="","",INDEX(Çalışanlar!$E$5:$E$34,MATCH($B264,Çalışanlar!$B$5:$B$34,0))),""))</f>
        <v/>
      </c>
      <c r="E264" s="25"/>
      <c r="F264" s="25"/>
      <c r="G264" s="22"/>
      <c r="H264" s="26" t="str">
        <f t="shared" si="12"/>
        <v/>
      </c>
      <c r="I264" s="27" t="str">
        <f t="shared" si="13"/>
        <v/>
      </c>
      <c r="J264" s="27" t="str">
        <f t="shared" si="14"/>
        <v/>
      </c>
      <c r="K264" s="21"/>
    </row>
    <row r="265" spans="1:11" x14ac:dyDescent="0.2">
      <c r="A265" s="20"/>
      <c r="B265" s="21"/>
      <c r="C265" s="24" t="str">
        <f>IF($B265="","",IFERROR(IF(INDEX(Çalışanlar!$D$5:$D$34,MATCH($B265,Çalışanlar!$B$5:$B$34,0))="","",INDEX(Çalışanlar!$D$5:$D$34,MATCH($B265,Çalışanlar!$B$5:$B$34,0))),""))</f>
        <v/>
      </c>
      <c r="D265" s="32" t="str">
        <f>IF($B265="","",IFERROR(IF(INDEX(Çalışanlar!$E$5:$E$34,MATCH($B265,Çalışanlar!$B$5:$B$34,0))="","",INDEX(Çalışanlar!$E$5:$E$34,MATCH($B265,Çalışanlar!$B$5:$B$34,0))),""))</f>
        <v/>
      </c>
      <c r="E265" s="25"/>
      <c r="F265" s="25"/>
      <c r="G265" s="22"/>
      <c r="H265" s="26" t="str">
        <f t="shared" si="12"/>
        <v/>
      </c>
      <c r="I265" s="27" t="str">
        <f t="shared" si="13"/>
        <v/>
      </c>
      <c r="J265" s="27" t="str">
        <f t="shared" si="14"/>
        <v/>
      </c>
      <c r="K265" s="21"/>
    </row>
    <row r="266" spans="1:11" x14ac:dyDescent="0.2">
      <c r="A266" s="20"/>
      <c r="B266" s="21"/>
      <c r="C266" s="24" t="str">
        <f>IF($B266="","",IFERROR(IF(INDEX(Çalışanlar!$D$5:$D$34,MATCH($B266,Çalışanlar!$B$5:$B$34,0))="","",INDEX(Çalışanlar!$D$5:$D$34,MATCH($B266,Çalışanlar!$B$5:$B$34,0))),""))</f>
        <v/>
      </c>
      <c r="D266" s="32" t="str">
        <f>IF($B266="","",IFERROR(IF(INDEX(Çalışanlar!$E$5:$E$34,MATCH($B266,Çalışanlar!$B$5:$B$34,0))="","",INDEX(Çalışanlar!$E$5:$E$34,MATCH($B266,Çalışanlar!$B$5:$B$34,0))),""))</f>
        <v/>
      </c>
      <c r="E266" s="25"/>
      <c r="F266" s="25"/>
      <c r="G266" s="22"/>
      <c r="H266" s="26" t="str">
        <f t="shared" si="12"/>
        <v/>
      </c>
      <c r="I266" s="27" t="str">
        <f t="shared" si="13"/>
        <v/>
      </c>
      <c r="J266" s="27" t="str">
        <f t="shared" si="14"/>
        <v/>
      </c>
      <c r="K266" s="21"/>
    </row>
    <row r="267" spans="1:11" x14ac:dyDescent="0.2">
      <c r="A267" s="20"/>
      <c r="B267" s="21"/>
      <c r="C267" s="24" t="str">
        <f>IF($B267="","",IFERROR(IF(INDEX(Çalışanlar!$D$5:$D$34,MATCH($B267,Çalışanlar!$B$5:$B$34,0))="","",INDEX(Çalışanlar!$D$5:$D$34,MATCH($B267,Çalışanlar!$B$5:$B$34,0))),""))</f>
        <v/>
      </c>
      <c r="D267" s="32" t="str">
        <f>IF($B267="","",IFERROR(IF(INDEX(Çalışanlar!$E$5:$E$34,MATCH($B267,Çalışanlar!$B$5:$B$34,0))="","",INDEX(Çalışanlar!$E$5:$E$34,MATCH($B267,Çalışanlar!$B$5:$B$34,0))),""))</f>
        <v/>
      </c>
      <c r="E267" s="25"/>
      <c r="F267" s="25"/>
      <c r="G267" s="22"/>
      <c r="H267" s="26" t="str">
        <f t="shared" si="12"/>
        <v/>
      </c>
      <c r="I267" s="27" t="str">
        <f t="shared" si="13"/>
        <v/>
      </c>
      <c r="J267" s="27" t="str">
        <f t="shared" si="14"/>
        <v/>
      </c>
      <c r="K267" s="21"/>
    </row>
    <row r="268" spans="1:11" x14ac:dyDescent="0.2">
      <c r="A268" s="20"/>
      <c r="B268" s="21"/>
      <c r="C268" s="24" t="str">
        <f>IF($B268="","",IFERROR(IF(INDEX(Çalışanlar!$D$5:$D$34,MATCH($B268,Çalışanlar!$B$5:$B$34,0))="","",INDEX(Çalışanlar!$D$5:$D$34,MATCH($B268,Çalışanlar!$B$5:$B$34,0))),""))</f>
        <v/>
      </c>
      <c r="D268" s="32" t="str">
        <f>IF($B268="","",IFERROR(IF(INDEX(Çalışanlar!$E$5:$E$34,MATCH($B268,Çalışanlar!$B$5:$B$34,0))="","",INDEX(Çalışanlar!$E$5:$E$34,MATCH($B268,Çalışanlar!$B$5:$B$34,0))),""))</f>
        <v/>
      </c>
      <c r="E268" s="25"/>
      <c r="F268" s="25"/>
      <c r="G268" s="22"/>
      <c r="H268" s="26" t="str">
        <f t="shared" si="12"/>
        <v/>
      </c>
      <c r="I268" s="27" t="str">
        <f t="shared" si="13"/>
        <v/>
      </c>
      <c r="J268" s="27" t="str">
        <f t="shared" si="14"/>
        <v/>
      </c>
      <c r="K268" s="21"/>
    </row>
    <row r="269" spans="1:11" x14ac:dyDescent="0.2">
      <c r="A269" s="20"/>
      <c r="B269" s="21"/>
      <c r="C269" s="24" t="str">
        <f>IF($B269="","",IFERROR(IF(INDEX(Çalışanlar!$D$5:$D$34,MATCH($B269,Çalışanlar!$B$5:$B$34,0))="","",INDEX(Çalışanlar!$D$5:$D$34,MATCH($B269,Çalışanlar!$B$5:$B$34,0))),""))</f>
        <v/>
      </c>
      <c r="D269" s="32" t="str">
        <f>IF($B269="","",IFERROR(IF(INDEX(Çalışanlar!$E$5:$E$34,MATCH($B269,Çalışanlar!$B$5:$B$34,0))="","",INDEX(Çalışanlar!$E$5:$E$34,MATCH($B269,Çalışanlar!$B$5:$B$34,0))),""))</f>
        <v/>
      </c>
      <c r="E269" s="25"/>
      <c r="F269" s="25"/>
      <c r="G269" s="22"/>
      <c r="H269" s="26" t="str">
        <f t="shared" si="12"/>
        <v/>
      </c>
      <c r="I269" s="27" t="str">
        <f t="shared" si="13"/>
        <v/>
      </c>
      <c r="J269" s="27" t="str">
        <f t="shared" si="14"/>
        <v/>
      </c>
      <c r="K269" s="21"/>
    </row>
    <row r="270" spans="1:11" x14ac:dyDescent="0.2">
      <c r="A270" s="20"/>
      <c r="B270" s="21"/>
      <c r="C270" s="24" t="str">
        <f>IF($B270="","",IFERROR(IF(INDEX(Çalışanlar!$D$5:$D$34,MATCH($B270,Çalışanlar!$B$5:$B$34,0))="","",INDEX(Çalışanlar!$D$5:$D$34,MATCH($B270,Çalışanlar!$B$5:$B$34,0))),""))</f>
        <v/>
      </c>
      <c r="D270" s="32" t="str">
        <f>IF($B270="","",IFERROR(IF(INDEX(Çalışanlar!$E$5:$E$34,MATCH($B270,Çalışanlar!$B$5:$B$34,0))="","",INDEX(Çalışanlar!$E$5:$E$34,MATCH($B270,Çalışanlar!$B$5:$B$34,0))),""))</f>
        <v/>
      </c>
      <c r="E270" s="25"/>
      <c r="F270" s="25"/>
      <c r="G270" s="22"/>
      <c r="H270" s="26" t="str">
        <f t="shared" si="12"/>
        <v/>
      </c>
      <c r="I270" s="27" t="str">
        <f t="shared" si="13"/>
        <v/>
      </c>
      <c r="J270" s="27" t="str">
        <f t="shared" si="14"/>
        <v/>
      </c>
      <c r="K270" s="21"/>
    </row>
    <row r="271" spans="1:11" x14ac:dyDescent="0.2">
      <c r="A271" s="20"/>
      <c r="B271" s="21"/>
      <c r="C271" s="24" t="str">
        <f>IF($B271="","",IFERROR(IF(INDEX(Çalışanlar!$D$5:$D$34,MATCH($B271,Çalışanlar!$B$5:$B$34,0))="","",INDEX(Çalışanlar!$D$5:$D$34,MATCH($B271,Çalışanlar!$B$5:$B$34,0))),""))</f>
        <v/>
      </c>
      <c r="D271" s="32" t="str">
        <f>IF($B271="","",IFERROR(IF(INDEX(Çalışanlar!$E$5:$E$34,MATCH($B271,Çalışanlar!$B$5:$B$34,0))="","",INDEX(Çalışanlar!$E$5:$E$34,MATCH($B271,Çalışanlar!$B$5:$B$34,0))),""))</f>
        <v/>
      </c>
      <c r="E271" s="25"/>
      <c r="F271" s="25"/>
      <c r="G271" s="22"/>
      <c r="H271" s="26" t="str">
        <f t="shared" si="12"/>
        <v/>
      </c>
      <c r="I271" s="27" t="str">
        <f t="shared" si="13"/>
        <v/>
      </c>
      <c r="J271" s="27" t="str">
        <f t="shared" si="14"/>
        <v/>
      </c>
      <c r="K271" s="21"/>
    </row>
    <row r="272" spans="1:11" x14ac:dyDescent="0.2">
      <c r="A272" s="20"/>
      <c r="B272" s="21"/>
      <c r="C272" s="24" t="str">
        <f>IF($B272="","",IFERROR(IF(INDEX(Çalışanlar!$D$5:$D$34,MATCH($B272,Çalışanlar!$B$5:$B$34,0))="","",INDEX(Çalışanlar!$D$5:$D$34,MATCH($B272,Çalışanlar!$B$5:$B$34,0))),""))</f>
        <v/>
      </c>
      <c r="D272" s="32" t="str">
        <f>IF($B272="","",IFERROR(IF(INDEX(Çalışanlar!$E$5:$E$34,MATCH($B272,Çalışanlar!$B$5:$B$34,0))="","",INDEX(Çalışanlar!$E$5:$E$34,MATCH($B272,Çalışanlar!$B$5:$B$34,0))),""))</f>
        <v/>
      </c>
      <c r="E272" s="25"/>
      <c r="F272" s="25"/>
      <c r="G272" s="22"/>
      <c r="H272" s="26" t="str">
        <f t="shared" si="12"/>
        <v/>
      </c>
      <c r="I272" s="27" t="str">
        <f t="shared" si="13"/>
        <v/>
      </c>
      <c r="J272" s="27" t="str">
        <f t="shared" si="14"/>
        <v/>
      </c>
      <c r="K272" s="21"/>
    </row>
    <row r="273" spans="1:11" x14ac:dyDescent="0.2">
      <c r="A273" s="20"/>
      <c r="B273" s="21"/>
      <c r="C273" s="24" t="str">
        <f>IF($B273="","",IFERROR(IF(INDEX(Çalışanlar!$D$5:$D$34,MATCH($B273,Çalışanlar!$B$5:$B$34,0))="","",INDEX(Çalışanlar!$D$5:$D$34,MATCH($B273,Çalışanlar!$B$5:$B$34,0))),""))</f>
        <v/>
      </c>
      <c r="D273" s="32" t="str">
        <f>IF($B273="","",IFERROR(IF(INDEX(Çalışanlar!$E$5:$E$34,MATCH($B273,Çalışanlar!$B$5:$B$34,0))="","",INDEX(Çalışanlar!$E$5:$E$34,MATCH($B273,Çalışanlar!$B$5:$B$34,0))),""))</f>
        <v/>
      </c>
      <c r="E273" s="25"/>
      <c r="F273" s="25"/>
      <c r="G273" s="22"/>
      <c r="H273" s="26" t="str">
        <f t="shared" si="12"/>
        <v/>
      </c>
      <c r="I273" s="27" t="str">
        <f t="shared" si="13"/>
        <v/>
      </c>
      <c r="J273" s="27" t="str">
        <f t="shared" si="14"/>
        <v/>
      </c>
      <c r="K273" s="21"/>
    </row>
    <row r="274" spans="1:11" x14ac:dyDescent="0.2">
      <c r="A274" s="20"/>
      <c r="B274" s="21"/>
      <c r="C274" s="24" t="str">
        <f>IF($B274="","",IFERROR(IF(INDEX(Çalışanlar!$D$5:$D$34,MATCH($B274,Çalışanlar!$B$5:$B$34,0))="","",INDEX(Çalışanlar!$D$5:$D$34,MATCH($B274,Çalışanlar!$B$5:$B$34,0))),""))</f>
        <v/>
      </c>
      <c r="D274" s="32" t="str">
        <f>IF($B274="","",IFERROR(IF(INDEX(Çalışanlar!$E$5:$E$34,MATCH($B274,Çalışanlar!$B$5:$B$34,0))="","",INDEX(Çalışanlar!$E$5:$E$34,MATCH($B274,Çalışanlar!$B$5:$B$34,0))),""))</f>
        <v/>
      </c>
      <c r="E274" s="25"/>
      <c r="F274" s="25"/>
      <c r="G274" s="22"/>
      <c r="H274" s="26" t="str">
        <f t="shared" si="12"/>
        <v/>
      </c>
      <c r="I274" s="27" t="str">
        <f t="shared" si="13"/>
        <v/>
      </c>
      <c r="J274" s="27" t="str">
        <f t="shared" si="14"/>
        <v/>
      </c>
      <c r="K274" s="21"/>
    </row>
    <row r="275" spans="1:11" x14ac:dyDescent="0.2">
      <c r="A275" s="20"/>
      <c r="B275" s="21"/>
      <c r="C275" s="24" t="str">
        <f>IF($B275="","",IFERROR(IF(INDEX(Çalışanlar!$D$5:$D$34,MATCH($B275,Çalışanlar!$B$5:$B$34,0))="","",INDEX(Çalışanlar!$D$5:$D$34,MATCH($B275,Çalışanlar!$B$5:$B$34,0))),""))</f>
        <v/>
      </c>
      <c r="D275" s="32" t="str">
        <f>IF($B275="","",IFERROR(IF(INDEX(Çalışanlar!$E$5:$E$34,MATCH($B275,Çalışanlar!$B$5:$B$34,0))="","",INDEX(Çalışanlar!$E$5:$E$34,MATCH($B275,Çalışanlar!$B$5:$B$34,0))),""))</f>
        <v/>
      </c>
      <c r="E275" s="25"/>
      <c r="F275" s="25"/>
      <c r="G275" s="22"/>
      <c r="H275" s="26" t="str">
        <f t="shared" si="12"/>
        <v/>
      </c>
      <c r="I275" s="27" t="str">
        <f t="shared" si="13"/>
        <v/>
      </c>
      <c r="J275" s="27" t="str">
        <f t="shared" si="14"/>
        <v/>
      </c>
      <c r="K275" s="21"/>
    </row>
    <row r="276" spans="1:11" x14ac:dyDescent="0.2">
      <c r="A276" s="20"/>
      <c r="B276" s="21"/>
      <c r="C276" s="24" t="str">
        <f>IF($B276="","",IFERROR(IF(INDEX(Çalışanlar!$D$5:$D$34,MATCH($B276,Çalışanlar!$B$5:$B$34,0))="","",INDEX(Çalışanlar!$D$5:$D$34,MATCH($B276,Çalışanlar!$B$5:$B$34,0))),""))</f>
        <v/>
      </c>
      <c r="D276" s="32" t="str">
        <f>IF($B276="","",IFERROR(IF(INDEX(Çalışanlar!$E$5:$E$34,MATCH($B276,Çalışanlar!$B$5:$B$34,0))="","",INDEX(Çalışanlar!$E$5:$E$34,MATCH($B276,Çalışanlar!$B$5:$B$34,0))),""))</f>
        <v/>
      </c>
      <c r="E276" s="25"/>
      <c r="F276" s="25"/>
      <c r="G276" s="22"/>
      <c r="H276" s="26" t="str">
        <f t="shared" si="12"/>
        <v/>
      </c>
      <c r="I276" s="27" t="str">
        <f t="shared" si="13"/>
        <v/>
      </c>
      <c r="J276" s="27" t="str">
        <f t="shared" si="14"/>
        <v/>
      </c>
      <c r="K276" s="21"/>
    </row>
    <row r="277" spans="1:11" x14ac:dyDescent="0.2">
      <c r="A277" s="20"/>
      <c r="B277" s="21"/>
      <c r="C277" s="24" t="str">
        <f>IF($B277="","",IFERROR(IF(INDEX(Çalışanlar!$D$5:$D$34,MATCH($B277,Çalışanlar!$B$5:$B$34,0))="","",INDEX(Çalışanlar!$D$5:$D$34,MATCH($B277,Çalışanlar!$B$5:$B$34,0))),""))</f>
        <v/>
      </c>
      <c r="D277" s="32" t="str">
        <f>IF($B277="","",IFERROR(IF(INDEX(Çalışanlar!$E$5:$E$34,MATCH($B277,Çalışanlar!$B$5:$B$34,0))="","",INDEX(Çalışanlar!$E$5:$E$34,MATCH($B277,Çalışanlar!$B$5:$B$34,0))),""))</f>
        <v/>
      </c>
      <c r="E277" s="25"/>
      <c r="F277" s="25"/>
      <c r="G277" s="22"/>
      <c r="H277" s="26" t="str">
        <f t="shared" si="12"/>
        <v/>
      </c>
      <c r="I277" s="27" t="str">
        <f t="shared" si="13"/>
        <v/>
      </c>
      <c r="J277" s="27" t="str">
        <f t="shared" si="14"/>
        <v/>
      </c>
      <c r="K277" s="21"/>
    </row>
    <row r="278" spans="1:11" x14ac:dyDescent="0.2">
      <c r="A278" s="20"/>
      <c r="B278" s="21"/>
      <c r="C278" s="24" t="str">
        <f>IF($B278="","",IFERROR(IF(INDEX(Çalışanlar!$D$5:$D$34,MATCH($B278,Çalışanlar!$B$5:$B$34,0))="","",INDEX(Çalışanlar!$D$5:$D$34,MATCH($B278,Çalışanlar!$B$5:$B$34,0))),""))</f>
        <v/>
      </c>
      <c r="D278" s="32" t="str">
        <f>IF($B278="","",IFERROR(IF(INDEX(Çalışanlar!$E$5:$E$34,MATCH($B278,Çalışanlar!$B$5:$B$34,0))="","",INDEX(Çalışanlar!$E$5:$E$34,MATCH($B278,Çalışanlar!$B$5:$B$34,0))),""))</f>
        <v/>
      </c>
      <c r="E278" s="25"/>
      <c r="F278" s="25"/>
      <c r="G278" s="22"/>
      <c r="H278" s="26" t="str">
        <f t="shared" si="12"/>
        <v/>
      </c>
      <c r="I278" s="27" t="str">
        <f t="shared" si="13"/>
        <v/>
      </c>
      <c r="J278" s="27" t="str">
        <f t="shared" si="14"/>
        <v/>
      </c>
      <c r="K278" s="21"/>
    </row>
    <row r="279" spans="1:11" x14ac:dyDescent="0.2">
      <c r="A279" s="20"/>
      <c r="B279" s="21"/>
      <c r="C279" s="24" t="str">
        <f>IF($B279="","",IFERROR(IF(INDEX(Çalışanlar!$D$5:$D$34,MATCH($B279,Çalışanlar!$B$5:$B$34,0))="","",INDEX(Çalışanlar!$D$5:$D$34,MATCH($B279,Çalışanlar!$B$5:$B$34,0))),""))</f>
        <v/>
      </c>
      <c r="D279" s="32" t="str">
        <f>IF($B279="","",IFERROR(IF(INDEX(Çalışanlar!$E$5:$E$34,MATCH($B279,Çalışanlar!$B$5:$B$34,0))="","",INDEX(Çalışanlar!$E$5:$E$34,MATCH($B279,Çalışanlar!$B$5:$B$34,0))),""))</f>
        <v/>
      </c>
      <c r="E279" s="25"/>
      <c r="F279" s="25"/>
      <c r="G279" s="22"/>
      <c r="H279" s="26" t="str">
        <f t="shared" si="12"/>
        <v/>
      </c>
      <c r="I279" s="27" t="str">
        <f t="shared" si="13"/>
        <v/>
      </c>
      <c r="J279" s="27" t="str">
        <f t="shared" si="14"/>
        <v/>
      </c>
      <c r="K279" s="21"/>
    </row>
    <row r="280" spans="1:11" x14ac:dyDescent="0.2">
      <c r="A280" s="20"/>
      <c r="B280" s="21"/>
      <c r="C280" s="24" t="str">
        <f>IF($B280="","",IFERROR(IF(INDEX(Çalışanlar!$D$5:$D$34,MATCH($B280,Çalışanlar!$B$5:$B$34,0))="","",INDEX(Çalışanlar!$D$5:$D$34,MATCH($B280,Çalışanlar!$B$5:$B$34,0))),""))</f>
        <v/>
      </c>
      <c r="D280" s="32" t="str">
        <f>IF($B280="","",IFERROR(IF(INDEX(Çalışanlar!$E$5:$E$34,MATCH($B280,Çalışanlar!$B$5:$B$34,0))="","",INDEX(Çalışanlar!$E$5:$E$34,MATCH($B280,Çalışanlar!$B$5:$B$34,0))),""))</f>
        <v/>
      </c>
      <c r="E280" s="25"/>
      <c r="F280" s="25"/>
      <c r="G280" s="22"/>
      <c r="H280" s="26" t="str">
        <f t="shared" si="12"/>
        <v/>
      </c>
      <c r="I280" s="27" t="str">
        <f t="shared" si="13"/>
        <v/>
      </c>
      <c r="J280" s="27" t="str">
        <f t="shared" si="14"/>
        <v/>
      </c>
      <c r="K280" s="21"/>
    </row>
    <row r="281" spans="1:11" x14ac:dyDescent="0.2">
      <c r="A281" s="20"/>
      <c r="B281" s="21"/>
      <c r="C281" s="24" t="str">
        <f>IF($B281="","",IFERROR(IF(INDEX(Çalışanlar!$D$5:$D$34,MATCH($B281,Çalışanlar!$B$5:$B$34,0))="","",INDEX(Çalışanlar!$D$5:$D$34,MATCH($B281,Çalışanlar!$B$5:$B$34,0))),""))</f>
        <v/>
      </c>
      <c r="D281" s="32" t="str">
        <f>IF($B281="","",IFERROR(IF(INDEX(Çalışanlar!$E$5:$E$34,MATCH($B281,Çalışanlar!$B$5:$B$34,0))="","",INDEX(Çalışanlar!$E$5:$E$34,MATCH($B281,Çalışanlar!$B$5:$B$34,0))),""))</f>
        <v/>
      </c>
      <c r="E281" s="25"/>
      <c r="F281" s="25"/>
      <c r="G281" s="22"/>
      <c r="H281" s="26" t="str">
        <f t="shared" si="12"/>
        <v/>
      </c>
      <c r="I281" s="27" t="str">
        <f t="shared" si="13"/>
        <v/>
      </c>
      <c r="J281" s="27" t="str">
        <f t="shared" si="14"/>
        <v/>
      </c>
      <c r="K281" s="21"/>
    </row>
    <row r="282" spans="1:11" x14ac:dyDescent="0.2">
      <c r="A282" s="20"/>
      <c r="B282" s="21"/>
      <c r="C282" s="24" t="str">
        <f>IF($B282="","",IFERROR(IF(INDEX(Çalışanlar!$D$5:$D$34,MATCH($B282,Çalışanlar!$B$5:$B$34,0))="","",INDEX(Çalışanlar!$D$5:$D$34,MATCH($B282,Çalışanlar!$B$5:$B$34,0))),""))</f>
        <v/>
      </c>
      <c r="D282" s="32" t="str">
        <f>IF($B282="","",IFERROR(IF(INDEX(Çalışanlar!$E$5:$E$34,MATCH($B282,Çalışanlar!$B$5:$B$34,0))="","",INDEX(Çalışanlar!$E$5:$E$34,MATCH($B282,Çalışanlar!$B$5:$B$34,0))),""))</f>
        <v/>
      </c>
      <c r="E282" s="25"/>
      <c r="F282" s="25"/>
      <c r="G282" s="22"/>
      <c r="H282" s="26" t="str">
        <f t="shared" si="12"/>
        <v/>
      </c>
      <c r="I282" s="27" t="str">
        <f t="shared" si="13"/>
        <v/>
      </c>
      <c r="J282" s="27" t="str">
        <f t="shared" si="14"/>
        <v/>
      </c>
      <c r="K282" s="21"/>
    </row>
    <row r="283" spans="1:11" x14ac:dyDescent="0.2">
      <c r="A283" s="20"/>
      <c r="B283" s="21"/>
      <c r="C283" s="24" t="str">
        <f>IF($B283="","",IFERROR(IF(INDEX(Çalışanlar!$D$5:$D$34,MATCH($B283,Çalışanlar!$B$5:$B$34,0))="","",INDEX(Çalışanlar!$D$5:$D$34,MATCH($B283,Çalışanlar!$B$5:$B$34,0))),""))</f>
        <v/>
      </c>
      <c r="D283" s="32" t="str">
        <f>IF($B283="","",IFERROR(IF(INDEX(Çalışanlar!$E$5:$E$34,MATCH($B283,Çalışanlar!$B$5:$B$34,0))="","",INDEX(Çalışanlar!$E$5:$E$34,MATCH($B283,Çalışanlar!$B$5:$B$34,0))),""))</f>
        <v/>
      </c>
      <c r="E283" s="25"/>
      <c r="F283" s="25"/>
      <c r="G283" s="22"/>
      <c r="H283" s="26" t="str">
        <f t="shared" si="12"/>
        <v/>
      </c>
      <c r="I283" s="27" t="str">
        <f t="shared" si="13"/>
        <v/>
      </c>
      <c r="J283" s="27" t="str">
        <f t="shared" si="14"/>
        <v/>
      </c>
      <c r="K283" s="21"/>
    </row>
    <row r="284" spans="1:11" x14ac:dyDescent="0.2">
      <c r="A284" s="20"/>
      <c r="B284" s="21"/>
      <c r="C284" s="24" t="str">
        <f>IF($B284="","",IFERROR(IF(INDEX(Çalışanlar!$D$5:$D$34,MATCH($B284,Çalışanlar!$B$5:$B$34,0))="","",INDEX(Çalışanlar!$D$5:$D$34,MATCH($B284,Çalışanlar!$B$5:$B$34,0))),""))</f>
        <v/>
      </c>
      <c r="D284" s="32" t="str">
        <f>IF($B284="","",IFERROR(IF(INDEX(Çalışanlar!$E$5:$E$34,MATCH($B284,Çalışanlar!$B$5:$B$34,0))="","",INDEX(Çalışanlar!$E$5:$E$34,MATCH($B284,Çalışanlar!$B$5:$B$34,0))),""))</f>
        <v/>
      </c>
      <c r="E284" s="25"/>
      <c r="F284" s="25"/>
      <c r="G284" s="22"/>
      <c r="H284" s="26" t="str">
        <f t="shared" si="12"/>
        <v/>
      </c>
      <c r="I284" s="27" t="str">
        <f t="shared" si="13"/>
        <v/>
      </c>
      <c r="J284" s="27" t="str">
        <f t="shared" si="14"/>
        <v/>
      </c>
      <c r="K284" s="21"/>
    </row>
    <row r="285" spans="1:11" x14ac:dyDescent="0.2">
      <c r="A285" s="20"/>
      <c r="B285" s="21"/>
      <c r="C285" s="24" t="str">
        <f>IF($B285="","",IFERROR(IF(INDEX(Çalışanlar!$D$5:$D$34,MATCH($B285,Çalışanlar!$B$5:$B$34,0))="","",INDEX(Çalışanlar!$D$5:$D$34,MATCH($B285,Çalışanlar!$B$5:$B$34,0))),""))</f>
        <v/>
      </c>
      <c r="D285" s="32" t="str">
        <f>IF($B285="","",IFERROR(IF(INDEX(Çalışanlar!$E$5:$E$34,MATCH($B285,Çalışanlar!$B$5:$B$34,0))="","",INDEX(Çalışanlar!$E$5:$E$34,MATCH($B285,Çalışanlar!$B$5:$B$34,0))),""))</f>
        <v/>
      </c>
      <c r="E285" s="25"/>
      <c r="F285" s="25"/>
      <c r="G285" s="22"/>
      <c r="H285" s="26" t="str">
        <f t="shared" si="12"/>
        <v/>
      </c>
      <c r="I285" s="27" t="str">
        <f t="shared" si="13"/>
        <v/>
      </c>
      <c r="J285" s="27" t="str">
        <f t="shared" si="14"/>
        <v/>
      </c>
      <c r="K285" s="21"/>
    </row>
    <row r="286" spans="1:11" x14ac:dyDescent="0.2">
      <c r="A286" s="20"/>
      <c r="B286" s="21"/>
      <c r="C286" s="24" t="str">
        <f>IF($B286="","",IFERROR(IF(INDEX(Çalışanlar!$D$5:$D$34,MATCH($B286,Çalışanlar!$B$5:$B$34,0))="","",INDEX(Çalışanlar!$D$5:$D$34,MATCH($B286,Çalışanlar!$B$5:$B$34,0))),""))</f>
        <v/>
      </c>
      <c r="D286" s="32" t="str">
        <f>IF($B286="","",IFERROR(IF(INDEX(Çalışanlar!$E$5:$E$34,MATCH($B286,Çalışanlar!$B$5:$B$34,0))="","",INDEX(Çalışanlar!$E$5:$E$34,MATCH($B286,Çalışanlar!$B$5:$B$34,0))),""))</f>
        <v/>
      </c>
      <c r="E286" s="25"/>
      <c r="F286" s="25"/>
      <c r="G286" s="22"/>
      <c r="H286" s="26" t="str">
        <f t="shared" si="12"/>
        <v/>
      </c>
      <c r="I286" s="27" t="str">
        <f t="shared" si="13"/>
        <v/>
      </c>
      <c r="J286" s="27" t="str">
        <f t="shared" si="14"/>
        <v/>
      </c>
      <c r="K286" s="21"/>
    </row>
    <row r="287" spans="1:11" x14ac:dyDescent="0.2">
      <c r="A287" s="20"/>
      <c r="B287" s="21"/>
      <c r="C287" s="24" t="str">
        <f>IF($B287="","",IFERROR(IF(INDEX(Çalışanlar!$D$5:$D$34,MATCH($B287,Çalışanlar!$B$5:$B$34,0))="","",INDEX(Çalışanlar!$D$5:$D$34,MATCH($B287,Çalışanlar!$B$5:$B$34,0))),""))</f>
        <v/>
      </c>
      <c r="D287" s="32" t="str">
        <f>IF($B287="","",IFERROR(IF(INDEX(Çalışanlar!$E$5:$E$34,MATCH($B287,Çalışanlar!$B$5:$B$34,0))="","",INDEX(Çalışanlar!$E$5:$E$34,MATCH($B287,Çalışanlar!$B$5:$B$34,0))),""))</f>
        <v/>
      </c>
      <c r="E287" s="25"/>
      <c r="F287" s="25"/>
      <c r="G287" s="22"/>
      <c r="H287" s="26" t="str">
        <f t="shared" si="12"/>
        <v/>
      </c>
      <c r="I287" s="27" t="str">
        <f t="shared" si="13"/>
        <v/>
      </c>
      <c r="J287" s="27" t="str">
        <f t="shared" si="14"/>
        <v/>
      </c>
      <c r="K287" s="21"/>
    </row>
    <row r="288" spans="1:11" x14ac:dyDescent="0.2">
      <c r="A288" s="20"/>
      <c r="B288" s="21"/>
      <c r="C288" s="24" t="str">
        <f>IF($B288="","",IFERROR(IF(INDEX(Çalışanlar!$D$5:$D$34,MATCH($B288,Çalışanlar!$B$5:$B$34,0))="","",INDEX(Çalışanlar!$D$5:$D$34,MATCH($B288,Çalışanlar!$B$5:$B$34,0))),""))</f>
        <v/>
      </c>
      <c r="D288" s="32" t="str">
        <f>IF($B288="","",IFERROR(IF(INDEX(Çalışanlar!$E$5:$E$34,MATCH($B288,Çalışanlar!$B$5:$B$34,0))="","",INDEX(Çalışanlar!$E$5:$E$34,MATCH($B288,Çalışanlar!$B$5:$B$34,0))),""))</f>
        <v/>
      </c>
      <c r="E288" s="25"/>
      <c r="F288" s="25"/>
      <c r="G288" s="22"/>
      <c r="H288" s="26" t="str">
        <f t="shared" si="12"/>
        <v/>
      </c>
      <c r="I288" s="27" t="str">
        <f t="shared" si="13"/>
        <v/>
      </c>
      <c r="J288" s="27" t="str">
        <f t="shared" si="14"/>
        <v/>
      </c>
      <c r="K288" s="21"/>
    </row>
    <row r="289" spans="1:11" x14ac:dyDescent="0.2">
      <c r="A289" s="20"/>
      <c r="B289" s="21"/>
      <c r="C289" s="24" t="str">
        <f>IF($B289="","",IFERROR(IF(INDEX(Çalışanlar!$D$5:$D$34,MATCH($B289,Çalışanlar!$B$5:$B$34,0))="","",INDEX(Çalışanlar!$D$5:$D$34,MATCH($B289,Çalışanlar!$B$5:$B$34,0))),""))</f>
        <v/>
      </c>
      <c r="D289" s="32" t="str">
        <f>IF($B289="","",IFERROR(IF(INDEX(Çalışanlar!$E$5:$E$34,MATCH($B289,Çalışanlar!$B$5:$B$34,0))="","",INDEX(Çalışanlar!$E$5:$E$34,MATCH($B289,Çalışanlar!$B$5:$B$34,0))),""))</f>
        <v/>
      </c>
      <c r="E289" s="25"/>
      <c r="F289" s="25"/>
      <c r="G289" s="22"/>
      <c r="H289" s="26" t="str">
        <f t="shared" si="12"/>
        <v/>
      </c>
      <c r="I289" s="27" t="str">
        <f t="shared" si="13"/>
        <v/>
      </c>
      <c r="J289" s="27" t="str">
        <f t="shared" si="14"/>
        <v/>
      </c>
      <c r="K289" s="21"/>
    </row>
    <row r="290" spans="1:11" x14ac:dyDescent="0.2">
      <c r="A290" s="20"/>
      <c r="B290" s="21"/>
      <c r="C290" s="24" t="str">
        <f>IF($B290="","",IFERROR(IF(INDEX(Çalışanlar!$D$5:$D$34,MATCH($B290,Çalışanlar!$B$5:$B$34,0))="","",INDEX(Çalışanlar!$D$5:$D$34,MATCH($B290,Çalışanlar!$B$5:$B$34,0))),""))</f>
        <v/>
      </c>
      <c r="D290" s="32" t="str">
        <f>IF($B290="","",IFERROR(IF(INDEX(Çalışanlar!$E$5:$E$34,MATCH($B290,Çalışanlar!$B$5:$B$34,0))="","",INDEX(Çalışanlar!$E$5:$E$34,MATCH($B290,Çalışanlar!$B$5:$B$34,0))),""))</f>
        <v/>
      </c>
      <c r="E290" s="25"/>
      <c r="F290" s="25"/>
      <c r="G290" s="22"/>
      <c r="H290" s="26" t="str">
        <f t="shared" si="12"/>
        <v/>
      </c>
      <c r="I290" s="27" t="str">
        <f t="shared" si="13"/>
        <v/>
      </c>
      <c r="J290" s="27" t="str">
        <f t="shared" si="14"/>
        <v/>
      </c>
      <c r="K290" s="21"/>
    </row>
    <row r="291" spans="1:11" x14ac:dyDescent="0.2">
      <c r="A291" s="20"/>
      <c r="B291" s="21"/>
      <c r="C291" s="24" t="str">
        <f>IF($B291="","",IFERROR(IF(INDEX(Çalışanlar!$D$5:$D$34,MATCH($B291,Çalışanlar!$B$5:$B$34,0))="","",INDEX(Çalışanlar!$D$5:$D$34,MATCH($B291,Çalışanlar!$B$5:$B$34,0))),""))</f>
        <v/>
      </c>
      <c r="D291" s="32" t="str">
        <f>IF($B291="","",IFERROR(IF(INDEX(Çalışanlar!$E$5:$E$34,MATCH($B291,Çalışanlar!$B$5:$B$34,0))="","",INDEX(Çalışanlar!$E$5:$E$34,MATCH($B291,Çalışanlar!$B$5:$B$34,0))),""))</f>
        <v/>
      </c>
      <c r="E291" s="25"/>
      <c r="F291" s="25"/>
      <c r="G291" s="22"/>
      <c r="H291" s="26" t="str">
        <f t="shared" si="12"/>
        <v/>
      </c>
      <c r="I291" s="27" t="str">
        <f t="shared" si="13"/>
        <v/>
      </c>
      <c r="J291" s="27" t="str">
        <f t="shared" si="14"/>
        <v/>
      </c>
      <c r="K291" s="21"/>
    </row>
    <row r="292" spans="1:11" x14ac:dyDescent="0.2">
      <c r="A292" s="20"/>
      <c r="B292" s="21"/>
      <c r="C292" s="24" t="str">
        <f>IF($B292="","",IFERROR(IF(INDEX(Çalışanlar!$D$5:$D$34,MATCH($B292,Çalışanlar!$B$5:$B$34,0))="","",INDEX(Çalışanlar!$D$5:$D$34,MATCH($B292,Çalışanlar!$B$5:$B$34,0))),""))</f>
        <v/>
      </c>
      <c r="D292" s="32" t="str">
        <f>IF($B292="","",IFERROR(IF(INDEX(Çalışanlar!$E$5:$E$34,MATCH($B292,Çalışanlar!$B$5:$B$34,0))="","",INDEX(Çalışanlar!$E$5:$E$34,MATCH($B292,Çalışanlar!$B$5:$B$34,0))),""))</f>
        <v/>
      </c>
      <c r="E292" s="25"/>
      <c r="F292" s="25"/>
      <c r="G292" s="22"/>
      <c r="H292" s="26" t="str">
        <f t="shared" si="12"/>
        <v/>
      </c>
      <c r="I292" s="27" t="str">
        <f t="shared" si="13"/>
        <v/>
      </c>
      <c r="J292" s="27" t="str">
        <f t="shared" si="14"/>
        <v/>
      </c>
      <c r="K292" s="21"/>
    </row>
    <row r="293" spans="1:11" x14ac:dyDescent="0.2">
      <c r="A293" s="20"/>
      <c r="B293" s="21"/>
      <c r="C293" s="24" t="str">
        <f>IF($B293="","",IFERROR(IF(INDEX(Çalışanlar!$D$5:$D$34,MATCH($B293,Çalışanlar!$B$5:$B$34,0))="","",INDEX(Çalışanlar!$D$5:$D$34,MATCH($B293,Çalışanlar!$B$5:$B$34,0))),""))</f>
        <v/>
      </c>
      <c r="D293" s="32" t="str">
        <f>IF($B293="","",IFERROR(IF(INDEX(Çalışanlar!$E$5:$E$34,MATCH($B293,Çalışanlar!$B$5:$B$34,0))="","",INDEX(Çalışanlar!$E$5:$E$34,MATCH($B293,Çalışanlar!$B$5:$B$34,0))),""))</f>
        <v/>
      </c>
      <c r="E293" s="25"/>
      <c r="F293" s="25"/>
      <c r="G293" s="22"/>
      <c r="H293" s="26" t="str">
        <f t="shared" si="12"/>
        <v/>
      </c>
      <c r="I293" s="27" t="str">
        <f t="shared" si="13"/>
        <v/>
      </c>
      <c r="J293" s="27" t="str">
        <f t="shared" si="14"/>
        <v/>
      </c>
      <c r="K293" s="21"/>
    </row>
    <row r="294" spans="1:11" x14ac:dyDescent="0.2">
      <c r="A294" s="20"/>
      <c r="B294" s="21"/>
      <c r="C294" s="24" t="str">
        <f>IF($B294="","",IFERROR(IF(INDEX(Çalışanlar!$D$5:$D$34,MATCH($B294,Çalışanlar!$B$5:$B$34,0))="","",INDEX(Çalışanlar!$D$5:$D$34,MATCH($B294,Çalışanlar!$B$5:$B$34,0))),""))</f>
        <v/>
      </c>
      <c r="D294" s="32" t="str">
        <f>IF($B294="","",IFERROR(IF(INDEX(Çalışanlar!$E$5:$E$34,MATCH($B294,Çalışanlar!$B$5:$B$34,0))="","",INDEX(Çalışanlar!$E$5:$E$34,MATCH($B294,Çalışanlar!$B$5:$B$34,0))),""))</f>
        <v/>
      </c>
      <c r="E294" s="25"/>
      <c r="F294" s="25"/>
      <c r="G294" s="22"/>
      <c r="H294" s="26" t="str">
        <f t="shared" si="12"/>
        <v/>
      </c>
      <c r="I294" s="27" t="str">
        <f t="shared" si="13"/>
        <v/>
      </c>
      <c r="J294" s="27" t="str">
        <f t="shared" si="14"/>
        <v/>
      </c>
      <c r="K294" s="21"/>
    </row>
    <row r="295" spans="1:11" x14ac:dyDescent="0.2">
      <c r="A295" s="20"/>
      <c r="B295" s="21"/>
      <c r="C295" s="24" t="str">
        <f>IF($B295="","",IFERROR(IF(INDEX(Çalışanlar!$D$5:$D$34,MATCH($B295,Çalışanlar!$B$5:$B$34,0))="","",INDEX(Çalışanlar!$D$5:$D$34,MATCH($B295,Çalışanlar!$B$5:$B$34,0))),""))</f>
        <v/>
      </c>
      <c r="D295" s="32" t="str">
        <f>IF($B295="","",IFERROR(IF(INDEX(Çalışanlar!$E$5:$E$34,MATCH($B295,Çalışanlar!$B$5:$B$34,0))="","",INDEX(Çalışanlar!$E$5:$E$34,MATCH($B295,Çalışanlar!$B$5:$B$34,0))),""))</f>
        <v/>
      </c>
      <c r="E295" s="25"/>
      <c r="F295" s="25"/>
      <c r="G295" s="22"/>
      <c r="H295" s="26" t="str">
        <f t="shared" si="12"/>
        <v/>
      </c>
      <c r="I295" s="27" t="str">
        <f t="shared" si="13"/>
        <v/>
      </c>
      <c r="J295" s="27" t="str">
        <f t="shared" si="14"/>
        <v/>
      </c>
      <c r="K295" s="21"/>
    </row>
    <row r="296" spans="1:11" x14ac:dyDescent="0.2">
      <c r="A296" s="20"/>
      <c r="B296" s="21"/>
      <c r="C296" s="24" t="str">
        <f>IF($B296="","",IFERROR(IF(INDEX(Çalışanlar!$D$5:$D$34,MATCH($B296,Çalışanlar!$B$5:$B$34,0))="","",INDEX(Çalışanlar!$D$5:$D$34,MATCH($B296,Çalışanlar!$B$5:$B$34,0))),""))</f>
        <v/>
      </c>
      <c r="D296" s="32" t="str">
        <f>IF($B296="","",IFERROR(IF(INDEX(Çalışanlar!$E$5:$E$34,MATCH($B296,Çalışanlar!$B$5:$B$34,0))="","",INDEX(Çalışanlar!$E$5:$E$34,MATCH($B296,Çalışanlar!$B$5:$B$34,0))),""))</f>
        <v/>
      </c>
      <c r="E296" s="25"/>
      <c r="F296" s="25"/>
      <c r="G296" s="22"/>
      <c r="H296" s="26" t="str">
        <f t="shared" si="12"/>
        <v/>
      </c>
      <c r="I296" s="27" t="str">
        <f t="shared" si="13"/>
        <v/>
      </c>
      <c r="J296" s="27" t="str">
        <f t="shared" si="14"/>
        <v/>
      </c>
      <c r="K296" s="21"/>
    </row>
    <row r="297" spans="1:11" x14ac:dyDescent="0.2">
      <c r="A297" s="20"/>
      <c r="B297" s="21"/>
      <c r="C297" s="24" t="str">
        <f>IF($B297="","",IFERROR(IF(INDEX(Çalışanlar!$D$5:$D$34,MATCH($B297,Çalışanlar!$B$5:$B$34,0))="","",INDEX(Çalışanlar!$D$5:$D$34,MATCH($B297,Çalışanlar!$B$5:$B$34,0))),""))</f>
        <v/>
      </c>
      <c r="D297" s="32" t="str">
        <f>IF($B297="","",IFERROR(IF(INDEX(Çalışanlar!$E$5:$E$34,MATCH($B297,Çalışanlar!$B$5:$B$34,0))="","",INDEX(Çalışanlar!$E$5:$E$34,MATCH($B297,Çalışanlar!$B$5:$B$34,0))),""))</f>
        <v/>
      </c>
      <c r="E297" s="25"/>
      <c r="F297" s="25"/>
      <c r="G297" s="22"/>
      <c r="H297" s="26" t="str">
        <f t="shared" si="12"/>
        <v/>
      </c>
      <c r="I297" s="27" t="str">
        <f t="shared" si="13"/>
        <v/>
      </c>
      <c r="J297" s="27" t="str">
        <f t="shared" si="14"/>
        <v/>
      </c>
      <c r="K297" s="21"/>
    </row>
    <row r="298" spans="1:11" x14ac:dyDescent="0.2">
      <c r="A298" s="20"/>
      <c r="B298" s="21"/>
      <c r="C298" s="24" t="str">
        <f>IF($B298="","",IFERROR(IF(INDEX(Çalışanlar!$D$5:$D$34,MATCH($B298,Çalışanlar!$B$5:$B$34,0))="","",INDEX(Çalışanlar!$D$5:$D$34,MATCH($B298,Çalışanlar!$B$5:$B$34,0))),""))</f>
        <v/>
      </c>
      <c r="D298" s="32" t="str">
        <f>IF($B298="","",IFERROR(IF(INDEX(Çalışanlar!$E$5:$E$34,MATCH($B298,Çalışanlar!$B$5:$B$34,0))="","",INDEX(Çalışanlar!$E$5:$E$34,MATCH($B298,Çalışanlar!$B$5:$B$34,0))),""))</f>
        <v/>
      </c>
      <c r="E298" s="25"/>
      <c r="F298" s="25"/>
      <c r="G298" s="22"/>
      <c r="H298" s="26" t="str">
        <f t="shared" si="12"/>
        <v/>
      </c>
      <c r="I298" s="27" t="str">
        <f t="shared" si="13"/>
        <v/>
      </c>
      <c r="J298" s="27" t="str">
        <f t="shared" si="14"/>
        <v/>
      </c>
      <c r="K298" s="21"/>
    </row>
    <row r="299" spans="1:11" x14ac:dyDescent="0.2">
      <c r="A299" s="20"/>
      <c r="B299" s="21"/>
      <c r="C299" s="24" t="str">
        <f>IF($B299="","",IFERROR(IF(INDEX(Çalışanlar!$D$5:$D$34,MATCH($B299,Çalışanlar!$B$5:$B$34,0))="","",INDEX(Çalışanlar!$D$5:$D$34,MATCH($B299,Çalışanlar!$B$5:$B$34,0))),""))</f>
        <v/>
      </c>
      <c r="D299" s="32" t="str">
        <f>IF($B299="","",IFERROR(IF(INDEX(Çalışanlar!$E$5:$E$34,MATCH($B299,Çalışanlar!$B$5:$B$34,0))="","",INDEX(Çalışanlar!$E$5:$E$34,MATCH($B299,Çalışanlar!$B$5:$B$34,0))),""))</f>
        <v/>
      </c>
      <c r="E299" s="25"/>
      <c r="F299" s="25"/>
      <c r="G299" s="22"/>
      <c r="H299" s="26" t="str">
        <f t="shared" si="12"/>
        <v/>
      </c>
      <c r="I299" s="27" t="str">
        <f t="shared" si="13"/>
        <v/>
      </c>
      <c r="J299" s="27" t="str">
        <f t="shared" si="14"/>
        <v/>
      </c>
      <c r="K299" s="21"/>
    </row>
    <row r="300" spans="1:11" x14ac:dyDescent="0.2">
      <c r="A300" s="20"/>
      <c r="B300" s="21"/>
      <c r="C300" s="24" t="str">
        <f>IF($B300="","",IFERROR(IF(INDEX(Çalışanlar!$D$5:$D$34,MATCH($B300,Çalışanlar!$B$5:$B$34,0))="","",INDEX(Çalışanlar!$D$5:$D$34,MATCH($B300,Çalışanlar!$B$5:$B$34,0))),""))</f>
        <v/>
      </c>
      <c r="D300" s="32" t="str">
        <f>IF($B300="","",IFERROR(IF(INDEX(Çalışanlar!$E$5:$E$34,MATCH($B300,Çalışanlar!$B$5:$B$34,0))="","",INDEX(Çalışanlar!$E$5:$E$34,MATCH($B300,Çalışanlar!$B$5:$B$34,0))),""))</f>
        <v/>
      </c>
      <c r="E300" s="25"/>
      <c r="F300" s="25"/>
      <c r="G300" s="22"/>
      <c r="H300" s="26" t="str">
        <f t="shared" si="12"/>
        <v/>
      </c>
      <c r="I300" s="27" t="str">
        <f t="shared" si="13"/>
        <v/>
      </c>
      <c r="J300" s="27" t="str">
        <f t="shared" si="14"/>
        <v/>
      </c>
      <c r="K300" s="21"/>
    </row>
    <row r="301" spans="1:11" x14ac:dyDescent="0.2">
      <c r="A301" s="20"/>
      <c r="B301" s="21"/>
      <c r="C301" s="24" t="str">
        <f>IF($B301="","",IFERROR(IF(INDEX(Çalışanlar!$D$5:$D$34,MATCH($B301,Çalışanlar!$B$5:$B$34,0))="","",INDEX(Çalışanlar!$D$5:$D$34,MATCH($B301,Çalışanlar!$B$5:$B$34,0))),""))</f>
        <v/>
      </c>
      <c r="D301" s="32" t="str">
        <f>IF($B301="","",IFERROR(IF(INDEX(Çalışanlar!$E$5:$E$34,MATCH($B301,Çalışanlar!$B$5:$B$34,0))="","",INDEX(Çalışanlar!$E$5:$E$34,MATCH($B301,Çalışanlar!$B$5:$B$34,0))),""))</f>
        <v/>
      </c>
      <c r="E301" s="25"/>
      <c r="F301" s="25"/>
      <c r="G301" s="22"/>
      <c r="H301" s="26" t="str">
        <f t="shared" si="12"/>
        <v/>
      </c>
      <c r="I301" s="27" t="str">
        <f t="shared" si="13"/>
        <v/>
      </c>
      <c r="J301" s="27" t="str">
        <f t="shared" si="14"/>
        <v/>
      </c>
      <c r="K301" s="21"/>
    </row>
    <row r="302" spans="1:11" x14ac:dyDescent="0.2">
      <c r="A302" s="20"/>
      <c r="B302" s="21"/>
      <c r="C302" s="24" t="str">
        <f>IF($B302="","",IFERROR(IF(INDEX(Çalışanlar!$D$5:$D$34,MATCH($B302,Çalışanlar!$B$5:$B$34,0))="","",INDEX(Çalışanlar!$D$5:$D$34,MATCH($B302,Çalışanlar!$B$5:$B$34,0))),""))</f>
        <v/>
      </c>
      <c r="D302" s="32" t="str">
        <f>IF($B302="","",IFERROR(IF(INDEX(Çalışanlar!$E$5:$E$34,MATCH($B302,Çalışanlar!$B$5:$B$34,0))="","",INDEX(Çalışanlar!$E$5:$E$34,MATCH($B302,Çalışanlar!$B$5:$B$34,0))),""))</f>
        <v/>
      </c>
      <c r="E302" s="25"/>
      <c r="F302" s="25"/>
      <c r="G302" s="22"/>
      <c r="H302" s="26" t="str">
        <f t="shared" si="12"/>
        <v/>
      </c>
      <c r="I302" s="27" t="str">
        <f t="shared" si="13"/>
        <v/>
      </c>
      <c r="J302" s="27" t="str">
        <f t="shared" si="14"/>
        <v/>
      </c>
      <c r="K302" s="21"/>
    </row>
    <row r="303" spans="1:11" x14ac:dyDescent="0.2">
      <c r="A303" s="20"/>
      <c r="B303" s="21"/>
      <c r="C303" s="24" t="str">
        <f>IF($B303="","",IFERROR(IF(INDEX(Çalışanlar!$D$5:$D$34,MATCH($B303,Çalışanlar!$B$5:$B$34,0))="","",INDEX(Çalışanlar!$D$5:$D$34,MATCH($B303,Çalışanlar!$B$5:$B$34,0))),""))</f>
        <v/>
      </c>
      <c r="D303" s="32" t="str">
        <f>IF($B303="","",IFERROR(IF(INDEX(Çalışanlar!$E$5:$E$34,MATCH($B303,Çalışanlar!$B$5:$B$34,0))="","",INDEX(Çalışanlar!$E$5:$E$34,MATCH($B303,Çalışanlar!$B$5:$B$34,0))),""))</f>
        <v/>
      </c>
      <c r="E303" s="25"/>
      <c r="F303" s="25"/>
      <c r="G303" s="22"/>
      <c r="H303" s="26" t="str">
        <f t="shared" si="12"/>
        <v/>
      </c>
      <c r="I303" s="27" t="str">
        <f t="shared" si="13"/>
        <v/>
      </c>
      <c r="J303" s="27" t="str">
        <f t="shared" si="14"/>
        <v/>
      </c>
      <c r="K303" s="21"/>
    </row>
    <row r="304" spans="1:11" x14ac:dyDescent="0.2">
      <c r="A304" s="20"/>
      <c r="B304" s="21"/>
      <c r="C304" s="24" t="str">
        <f>IF($B304="","",IFERROR(IF(INDEX(Çalışanlar!$D$5:$D$34,MATCH($B304,Çalışanlar!$B$5:$B$34,0))="","",INDEX(Çalışanlar!$D$5:$D$34,MATCH($B304,Çalışanlar!$B$5:$B$34,0))),""))</f>
        <v/>
      </c>
      <c r="D304" s="32" t="str">
        <f>IF($B304="","",IFERROR(IF(INDEX(Çalışanlar!$E$5:$E$34,MATCH($B304,Çalışanlar!$B$5:$B$34,0))="","",INDEX(Çalışanlar!$E$5:$E$34,MATCH($B304,Çalışanlar!$B$5:$B$34,0))),""))</f>
        <v/>
      </c>
      <c r="E304" s="25"/>
      <c r="F304" s="25"/>
      <c r="G304" s="22"/>
      <c r="H304" s="26" t="str">
        <f t="shared" si="12"/>
        <v/>
      </c>
      <c r="I304" s="27" t="str">
        <f t="shared" si="13"/>
        <v/>
      </c>
      <c r="J304" s="27" t="str">
        <f t="shared" si="14"/>
        <v/>
      </c>
      <c r="K304" s="21"/>
    </row>
    <row r="305" spans="1:11" x14ac:dyDescent="0.2">
      <c r="A305" s="20"/>
      <c r="B305" s="21"/>
      <c r="C305" s="24" t="str">
        <f>IF($B305="","",IFERROR(IF(INDEX(Çalışanlar!$D$5:$D$34,MATCH($B305,Çalışanlar!$B$5:$B$34,0))="","",INDEX(Çalışanlar!$D$5:$D$34,MATCH($B305,Çalışanlar!$B$5:$B$34,0))),""))</f>
        <v/>
      </c>
      <c r="D305" s="32" t="str">
        <f>IF($B305="","",IFERROR(IF(INDEX(Çalışanlar!$E$5:$E$34,MATCH($B305,Çalışanlar!$B$5:$B$34,0))="","",INDEX(Çalışanlar!$E$5:$E$34,MATCH($B305,Çalışanlar!$B$5:$B$34,0))),""))</f>
        <v/>
      </c>
      <c r="E305" s="25"/>
      <c r="F305" s="25"/>
      <c r="G305" s="22"/>
      <c r="H305" s="26" t="str">
        <f t="shared" si="12"/>
        <v/>
      </c>
      <c r="I305" s="27" t="str">
        <f t="shared" si="13"/>
        <v/>
      </c>
      <c r="J305" s="27" t="str">
        <f t="shared" si="14"/>
        <v/>
      </c>
      <c r="K305" s="21"/>
    </row>
    <row r="306" spans="1:11" x14ac:dyDescent="0.2">
      <c r="A306" s="20"/>
      <c r="B306" s="21"/>
      <c r="C306" s="24" t="str">
        <f>IF($B306="","",IFERROR(IF(INDEX(Çalışanlar!$D$5:$D$34,MATCH($B306,Çalışanlar!$B$5:$B$34,0))="","",INDEX(Çalışanlar!$D$5:$D$34,MATCH($B306,Çalışanlar!$B$5:$B$34,0))),""))</f>
        <v/>
      </c>
      <c r="D306" s="32" t="str">
        <f>IF($B306="","",IFERROR(IF(INDEX(Çalışanlar!$E$5:$E$34,MATCH($B306,Çalışanlar!$B$5:$B$34,0))="","",INDEX(Çalışanlar!$E$5:$E$34,MATCH($B306,Çalışanlar!$B$5:$B$34,0))),""))</f>
        <v/>
      </c>
      <c r="E306" s="25"/>
      <c r="F306" s="25"/>
      <c r="G306" s="22"/>
      <c r="H306" s="26" t="str">
        <f t="shared" si="12"/>
        <v/>
      </c>
      <c r="I306" s="27" t="str">
        <f t="shared" si="13"/>
        <v/>
      </c>
      <c r="J306" s="27" t="str">
        <f t="shared" si="14"/>
        <v/>
      </c>
      <c r="K306" s="21"/>
    </row>
    <row r="307" spans="1:11" x14ac:dyDescent="0.2">
      <c r="A307" s="20"/>
      <c r="B307" s="21"/>
      <c r="C307" s="24" t="str">
        <f>IF($B307="","",IFERROR(IF(INDEX(Çalışanlar!$D$5:$D$34,MATCH($B307,Çalışanlar!$B$5:$B$34,0))="","",INDEX(Çalışanlar!$D$5:$D$34,MATCH($B307,Çalışanlar!$B$5:$B$34,0))),""))</f>
        <v/>
      </c>
      <c r="D307" s="32" t="str">
        <f>IF($B307="","",IFERROR(IF(INDEX(Çalışanlar!$E$5:$E$34,MATCH($B307,Çalışanlar!$B$5:$B$34,0))="","",INDEX(Çalışanlar!$E$5:$E$34,MATCH($B307,Çalışanlar!$B$5:$B$34,0))),""))</f>
        <v/>
      </c>
      <c r="E307" s="25"/>
      <c r="F307" s="25"/>
      <c r="G307" s="22"/>
      <c r="H307" s="26" t="str">
        <f t="shared" si="12"/>
        <v/>
      </c>
      <c r="I307" s="27" t="str">
        <f t="shared" si="13"/>
        <v/>
      </c>
      <c r="J307" s="27" t="str">
        <f t="shared" si="14"/>
        <v/>
      </c>
      <c r="K307" s="21"/>
    </row>
    <row r="308" spans="1:11" x14ac:dyDescent="0.2">
      <c r="A308" s="20"/>
      <c r="B308" s="21"/>
      <c r="C308" s="24" t="str">
        <f>IF($B308="","",IFERROR(IF(INDEX(Çalışanlar!$D$5:$D$34,MATCH($B308,Çalışanlar!$B$5:$B$34,0))="","",INDEX(Çalışanlar!$D$5:$D$34,MATCH($B308,Çalışanlar!$B$5:$B$34,0))),""))</f>
        <v/>
      </c>
      <c r="D308" s="32" t="str">
        <f>IF($B308="","",IFERROR(IF(INDEX(Çalışanlar!$E$5:$E$34,MATCH($B308,Çalışanlar!$B$5:$B$34,0))="","",INDEX(Çalışanlar!$E$5:$E$34,MATCH($B308,Çalışanlar!$B$5:$B$34,0))),""))</f>
        <v/>
      </c>
      <c r="E308" s="25"/>
      <c r="F308" s="25"/>
      <c r="G308" s="22"/>
      <c r="H308" s="26" t="str">
        <f t="shared" si="12"/>
        <v/>
      </c>
      <c r="I308" s="27" t="str">
        <f t="shared" si="13"/>
        <v/>
      </c>
      <c r="J308" s="27" t="str">
        <f t="shared" si="14"/>
        <v/>
      </c>
      <c r="K308" s="21"/>
    </row>
    <row r="309" spans="1:11" x14ac:dyDescent="0.2">
      <c r="A309" s="20"/>
      <c r="B309" s="21"/>
      <c r="C309" s="24" t="str">
        <f>IF($B309="","",IFERROR(IF(INDEX(Çalışanlar!$D$5:$D$34,MATCH($B309,Çalışanlar!$B$5:$B$34,0))="","",INDEX(Çalışanlar!$D$5:$D$34,MATCH($B309,Çalışanlar!$B$5:$B$34,0))),""))</f>
        <v/>
      </c>
      <c r="D309" s="32" t="str">
        <f>IF($B309="","",IFERROR(IF(INDEX(Çalışanlar!$E$5:$E$34,MATCH($B309,Çalışanlar!$B$5:$B$34,0))="","",INDEX(Çalışanlar!$E$5:$E$34,MATCH($B309,Çalışanlar!$B$5:$B$34,0))),""))</f>
        <v/>
      </c>
      <c r="E309" s="25"/>
      <c r="F309" s="25"/>
      <c r="G309" s="22"/>
      <c r="H309" s="26" t="str">
        <f t="shared" si="12"/>
        <v/>
      </c>
      <c r="I309" s="27" t="str">
        <f t="shared" si="13"/>
        <v/>
      </c>
      <c r="J309" s="27" t="str">
        <f t="shared" si="14"/>
        <v/>
      </c>
      <c r="K309" s="21"/>
    </row>
    <row r="310" spans="1:11" x14ac:dyDescent="0.2">
      <c r="A310" s="20"/>
      <c r="B310" s="21"/>
      <c r="C310" s="24" t="str">
        <f>IF($B310="","",IFERROR(IF(INDEX(Çalışanlar!$D$5:$D$34,MATCH($B310,Çalışanlar!$B$5:$B$34,0))="","",INDEX(Çalışanlar!$D$5:$D$34,MATCH($B310,Çalışanlar!$B$5:$B$34,0))),""))</f>
        <v/>
      </c>
      <c r="D310" s="32" t="str">
        <f>IF($B310="","",IFERROR(IF(INDEX(Çalışanlar!$E$5:$E$34,MATCH($B310,Çalışanlar!$B$5:$B$34,0))="","",INDEX(Çalışanlar!$E$5:$E$34,MATCH($B310,Çalışanlar!$B$5:$B$34,0))),""))</f>
        <v/>
      </c>
      <c r="E310" s="25"/>
      <c r="F310" s="25"/>
      <c r="G310" s="22"/>
      <c r="H310" s="26" t="str">
        <f t="shared" si="12"/>
        <v/>
      </c>
      <c r="I310" s="27" t="str">
        <f t="shared" si="13"/>
        <v/>
      </c>
      <c r="J310" s="27" t="str">
        <f t="shared" si="14"/>
        <v/>
      </c>
      <c r="K310" s="21"/>
    </row>
    <row r="311" spans="1:11" x14ac:dyDescent="0.2">
      <c r="A311" s="20"/>
      <c r="B311" s="21"/>
      <c r="C311" s="24" t="str">
        <f>IF($B311="","",IFERROR(IF(INDEX(Çalışanlar!$D$5:$D$34,MATCH($B311,Çalışanlar!$B$5:$B$34,0))="","",INDEX(Çalışanlar!$D$5:$D$34,MATCH($B311,Çalışanlar!$B$5:$B$34,0))),""))</f>
        <v/>
      </c>
      <c r="D311" s="32" t="str">
        <f>IF($B311="","",IFERROR(IF(INDEX(Çalışanlar!$E$5:$E$34,MATCH($B311,Çalışanlar!$B$5:$B$34,0))="","",INDEX(Çalışanlar!$E$5:$E$34,MATCH($B311,Çalışanlar!$B$5:$B$34,0))),""))</f>
        <v/>
      </c>
      <c r="E311" s="25"/>
      <c r="F311" s="25"/>
      <c r="G311" s="22"/>
      <c r="H311" s="26" t="str">
        <f t="shared" si="12"/>
        <v/>
      </c>
      <c r="I311" s="27" t="str">
        <f t="shared" si="13"/>
        <v/>
      </c>
      <c r="J311" s="27" t="str">
        <f t="shared" si="14"/>
        <v/>
      </c>
      <c r="K311" s="21"/>
    </row>
    <row r="312" spans="1:11" x14ac:dyDescent="0.2">
      <c r="A312" s="20"/>
      <c r="B312" s="21"/>
      <c r="C312" s="24" t="str">
        <f>IF($B312="","",IFERROR(IF(INDEX(Çalışanlar!$D$5:$D$34,MATCH($B312,Çalışanlar!$B$5:$B$34,0))="","",INDEX(Çalışanlar!$D$5:$D$34,MATCH($B312,Çalışanlar!$B$5:$B$34,0))),""))</f>
        <v/>
      </c>
      <c r="D312" s="32" t="str">
        <f>IF($B312="","",IFERROR(IF(INDEX(Çalışanlar!$E$5:$E$34,MATCH($B312,Çalışanlar!$B$5:$B$34,0))="","",INDEX(Çalışanlar!$E$5:$E$34,MATCH($B312,Çalışanlar!$B$5:$B$34,0))),""))</f>
        <v/>
      </c>
      <c r="E312" s="25"/>
      <c r="F312" s="25"/>
      <c r="G312" s="22"/>
      <c r="H312" s="26" t="str">
        <f t="shared" si="12"/>
        <v/>
      </c>
      <c r="I312" s="27" t="str">
        <f t="shared" si="13"/>
        <v/>
      </c>
      <c r="J312" s="27" t="str">
        <f t="shared" si="14"/>
        <v/>
      </c>
      <c r="K312" s="21"/>
    </row>
    <row r="313" spans="1:11" x14ac:dyDescent="0.2">
      <c r="A313" s="20"/>
      <c r="B313" s="21"/>
      <c r="C313" s="24" t="str">
        <f>IF($B313="","",IFERROR(IF(INDEX(Çalışanlar!$D$5:$D$34,MATCH($B313,Çalışanlar!$B$5:$B$34,0))="","",INDEX(Çalışanlar!$D$5:$D$34,MATCH($B313,Çalışanlar!$B$5:$B$34,0))),""))</f>
        <v/>
      </c>
      <c r="D313" s="32" t="str">
        <f>IF($B313="","",IFERROR(IF(INDEX(Çalışanlar!$E$5:$E$34,MATCH($B313,Çalışanlar!$B$5:$B$34,0))="","",INDEX(Çalışanlar!$E$5:$E$34,MATCH($B313,Çalışanlar!$B$5:$B$34,0))),""))</f>
        <v/>
      </c>
      <c r="E313" s="25"/>
      <c r="F313" s="25"/>
      <c r="G313" s="22"/>
      <c r="H313" s="26" t="str">
        <f t="shared" si="12"/>
        <v/>
      </c>
      <c r="I313" s="27" t="str">
        <f t="shared" si="13"/>
        <v/>
      </c>
      <c r="J313" s="27" t="str">
        <f t="shared" si="14"/>
        <v/>
      </c>
      <c r="K313" s="21"/>
    </row>
    <row r="314" spans="1:11" x14ac:dyDescent="0.2">
      <c r="A314" s="20"/>
      <c r="B314" s="21"/>
      <c r="C314" s="24" t="str">
        <f>IF($B314="","",IFERROR(IF(INDEX(Çalışanlar!$D$5:$D$34,MATCH($B314,Çalışanlar!$B$5:$B$34,0))="","",INDEX(Çalışanlar!$D$5:$D$34,MATCH($B314,Çalışanlar!$B$5:$B$34,0))),""))</f>
        <v/>
      </c>
      <c r="D314" s="32" t="str">
        <f>IF($B314="","",IFERROR(IF(INDEX(Çalışanlar!$E$5:$E$34,MATCH($B314,Çalışanlar!$B$5:$B$34,0))="","",INDEX(Çalışanlar!$E$5:$E$34,MATCH($B314,Çalışanlar!$B$5:$B$34,0))),""))</f>
        <v/>
      </c>
      <c r="E314" s="25"/>
      <c r="F314" s="25"/>
      <c r="G314" s="22"/>
      <c r="H314" s="26" t="str">
        <f t="shared" si="12"/>
        <v/>
      </c>
      <c r="I314" s="27" t="str">
        <f t="shared" si="13"/>
        <v/>
      </c>
      <c r="J314" s="27" t="str">
        <f t="shared" si="14"/>
        <v/>
      </c>
      <c r="K314" s="21"/>
    </row>
    <row r="315" spans="1:11" x14ac:dyDescent="0.2">
      <c r="A315" s="20"/>
      <c r="B315" s="21"/>
      <c r="C315" s="24" t="str">
        <f>IF($B315="","",IFERROR(IF(INDEX(Çalışanlar!$D$5:$D$34,MATCH($B315,Çalışanlar!$B$5:$B$34,0))="","",INDEX(Çalışanlar!$D$5:$D$34,MATCH($B315,Çalışanlar!$B$5:$B$34,0))),""))</f>
        <v/>
      </c>
      <c r="D315" s="32" t="str">
        <f>IF($B315="","",IFERROR(IF(INDEX(Çalışanlar!$E$5:$E$34,MATCH($B315,Çalışanlar!$B$5:$B$34,0))="","",INDEX(Çalışanlar!$E$5:$E$34,MATCH($B315,Çalışanlar!$B$5:$B$34,0))),""))</f>
        <v/>
      </c>
      <c r="E315" s="25"/>
      <c r="F315" s="25"/>
      <c r="G315" s="22"/>
      <c r="H315" s="26" t="str">
        <f t="shared" si="12"/>
        <v/>
      </c>
      <c r="I315" s="27" t="str">
        <f t="shared" si="13"/>
        <v/>
      </c>
      <c r="J315" s="27" t="str">
        <f t="shared" si="14"/>
        <v/>
      </c>
      <c r="K315" s="21"/>
    </row>
    <row r="316" spans="1:11" x14ac:dyDescent="0.2">
      <c r="A316" s="20"/>
      <c r="B316" s="21"/>
      <c r="C316" s="24" t="str">
        <f>IF($B316="","",IFERROR(IF(INDEX(Çalışanlar!$D$5:$D$34,MATCH($B316,Çalışanlar!$B$5:$B$34,0))="","",INDEX(Çalışanlar!$D$5:$D$34,MATCH($B316,Çalışanlar!$B$5:$B$34,0))),""))</f>
        <v/>
      </c>
      <c r="D316" s="32" t="str">
        <f>IF($B316="","",IFERROR(IF(INDEX(Çalışanlar!$E$5:$E$34,MATCH($B316,Çalışanlar!$B$5:$B$34,0))="","",INDEX(Çalışanlar!$E$5:$E$34,MATCH($B316,Çalışanlar!$B$5:$B$34,0))),""))</f>
        <v/>
      </c>
      <c r="E316" s="25"/>
      <c r="F316" s="25"/>
      <c r="G316" s="22"/>
      <c r="H316" s="26" t="str">
        <f t="shared" si="12"/>
        <v/>
      </c>
      <c r="I316" s="27" t="str">
        <f t="shared" si="13"/>
        <v/>
      </c>
      <c r="J316" s="27" t="str">
        <f t="shared" si="14"/>
        <v/>
      </c>
      <c r="K316" s="21"/>
    </row>
    <row r="317" spans="1:11" x14ac:dyDescent="0.2">
      <c r="A317" s="20"/>
      <c r="B317" s="21"/>
      <c r="C317" s="24" t="str">
        <f>IF($B317="","",IFERROR(IF(INDEX(Çalışanlar!$D$5:$D$34,MATCH($B317,Çalışanlar!$B$5:$B$34,0))="","",INDEX(Çalışanlar!$D$5:$D$34,MATCH($B317,Çalışanlar!$B$5:$B$34,0))),""))</f>
        <v/>
      </c>
      <c r="D317" s="32" t="str">
        <f>IF($B317="","",IFERROR(IF(INDEX(Çalışanlar!$E$5:$E$34,MATCH($B317,Çalışanlar!$B$5:$B$34,0))="","",INDEX(Çalışanlar!$E$5:$E$34,MATCH($B317,Çalışanlar!$B$5:$B$34,0))),""))</f>
        <v/>
      </c>
      <c r="E317" s="25"/>
      <c r="F317" s="25"/>
      <c r="G317" s="22"/>
      <c r="H317" s="26" t="str">
        <f t="shared" si="12"/>
        <v/>
      </c>
      <c r="I317" s="27" t="str">
        <f t="shared" si="13"/>
        <v/>
      </c>
      <c r="J317" s="27" t="str">
        <f t="shared" si="14"/>
        <v/>
      </c>
      <c r="K317" s="21"/>
    </row>
    <row r="318" spans="1:11" x14ac:dyDescent="0.2">
      <c r="A318" s="20"/>
      <c r="B318" s="21"/>
      <c r="C318" s="24" t="str">
        <f>IF($B318="","",IFERROR(IF(INDEX(Çalışanlar!$D$5:$D$34,MATCH($B318,Çalışanlar!$B$5:$B$34,0))="","",INDEX(Çalışanlar!$D$5:$D$34,MATCH($B318,Çalışanlar!$B$5:$B$34,0))),""))</f>
        <v/>
      </c>
      <c r="D318" s="32" t="str">
        <f>IF($B318="","",IFERROR(IF(INDEX(Çalışanlar!$E$5:$E$34,MATCH($B318,Çalışanlar!$B$5:$B$34,0))="","",INDEX(Çalışanlar!$E$5:$E$34,MATCH($B318,Çalışanlar!$B$5:$B$34,0))),""))</f>
        <v/>
      </c>
      <c r="E318" s="25"/>
      <c r="F318" s="25"/>
      <c r="G318" s="22"/>
      <c r="H318" s="26" t="str">
        <f t="shared" si="12"/>
        <v/>
      </c>
      <c r="I318" s="27" t="str">
        <f t="shared" si="13"/>
        <v/>
      </c>
      <c r="J318" s="27" t="str">
        <f t="shared" si="14"/>
        <v/>
      </c>
      <c r="K318" s="21"/>
    </row>
    <row r="319" spans="1:11" x14ac:dyDescent="0.2">
      <c r="A319" s="20"/>
      <c r="B319" s="21"/>
      <c r="C319" s="24" t="str">
        <f>IF($B319="","",IFERROR(IF(INDEX(Çalışanlar!$D$5:$D$34,MATCH($B319,Çalışanlar!$B$5:$B$34,0))="","",INDEX(Çalışanlar!$D$5:$D$34,MATCH($B319,Çalışanlar!$B$5:$B$34,0))),""))</f>
        <v/>
      </c>
      <c r="D319" s="32" t="str">
        <f>IF($B319="","",IFERROR(IF(INDEX(Çalışanlar!$E$5:$E$34,MATCH($B319,Çalışanlar!$B$5:$B$34,0))="","",INDEX(Çalışanlar!$E$5:$E$34,MATCH($B319,Çalışanlar!$B$5:$B$34,0))),""))</f>
        <v/>
      </c>
      <c r="E319" s="25"/>
      <c r="F319" s="25"/>
      <c r="G319" s="22"/>
      <c r="H319" s="26" t="str">
        <f t="shared" si="12"/>
        <v/>
      </c>
      <c r="I319" s="27" t="str">
        <f t="shared" si="13"/>
        <v/>
      </c>
      <c r="J319" s="27" t="str">
        <f t="shared" si="14"/>
        <v/>
      </c>
      <c r="K319" s="21"/>
    </row>
    <row r="320" spans="1:11" x14ac:dyDescent="0.2">
      <c r="A320" s="20"/>
      <c r="B320" s="21"/>
      <c r="C320" s="24" t="str">
        <f>IF($B320="","",IFERROR(IF(INDEX(Çalışanlar!$D$5:$D$34,MATCH($B320,Çalışanlar!$B$5:$B$34,0))="","",INDEX(Çalışanlar!$D$5:$D$34,MATCH($B320,Çalışanlar!$B$5:$B$34,0))),""))</f>
        <v/>
      </c>
      <c r="D320" s="32" t="str">
        <f>IF($B320="","",IFERROR(IF(INDEX(Çalışanlar!$E$5:$E$34,MATCH($B320,Çalışanlar!$B$5:$B$34,0))="","",INDEX(Çalışanlar!$E$5:$E$34,MATCH($B320,Çalışanlar!$B$5:$B$34,0))),""))</f>
        <v/>
      </c>
      <c r="E320" s="25"/>
      <c r="F320" s="25"/>
      <c r="G320" s="22"/>
      <c r="H320" s="26" t="str">
        <f t="shared" si="12"/>
        <v/>
      </c>
      <c r="I320" s="27" t="str">
        <f t="shared" si="13"/>
        <v/>
      </c>
      <c r="J320" s="27" t="str">
        <f t="shared" si="14"/>
        <v/>
      </c>
      <c r="K320" s="21"/>
    </row>
    <row r="321" spans="1:11" x14ac:dyDescent="0.2">
      <c r="A321" s="20"/>
      <c r="B321" s="21"/>
      <c r="C321" s="24" t="str">
        <f>IF($B321="","",IFERROR(IF(INDEX(Çalışanlar!$D$5:$D$34,MATCH($B321,Çalışanlar!$B$5:$B$34,0))="","",INDEX(Çalışanlar!$D$5:$D$34,MATCH($B321,Çalışanlar!$B$5:$B$34,0))),""))</f>
        <v/>
      </c>
      <c r="D321" s="32" t="str">
        <f>IF($B321="","",IFERROR(IF(INDEX(Çalışanlar!$E$5:$E$34,MATCH($B321,Çalışanlar!$B$5:$B$34,0))="","",INDEX(Çalışanlar!$E$5:$E$34,MATCH($B321,Çalışanlar!$B$5:$B$34,0))),""))</f>
        <v/>
      </c>
      <c r="E321" s="25"/>
      <c r="F321" s="25"/>
      <c r="G321" s="22"/>
      <c r="H321" s="26" t="str">
        <f t="shared" si="12"/>
        <v/>
      </c>
      <c r="I321" s="27" t="str">
        <f t="shared" si="13"/>
        <v/>
      </c>
      <c r="J321" s="27" t="str">
        <f t="shared" si="14"/>
        <v/>
      </c>
      <c r="K321" s="21"/>
    </row>
    <row r="322" spans="1:11" x14ac:dyDescent="0.2">
      <c r="A322" s="20"/>
      <c r="B322" s="21"/>
      <c r="C322" s="24" t="str">
        <f>IF($B322="","",IFERROR(IF(INDEX(Çalışanlar!$D$5:$D$34,MATCH($B322,Çalışanlar!$B$5:$B$34,0))="","",INDEX(Çalışanlar!$D$5:$D$34,MATCH($B322,Çalışanlar!$B$5:$B$34,0))),""))</f>
        <v/>
      </c>
      <c r="D322" s="32" t="str">
        <f>IF($B322="","",IFERROR(IF(INDEX(Çalışanlar!$E$5:$E$34,MATCH($B322,Çalışanlar!$B$5:$B$34,0))="","",INDEX(Çalışanlar!$E$5:$E$34,MATCH($B322,Çalışanlar!$B$5:$B$34,0))),""))</f>
        <v/>
      </c>
      <c r="E322" s="25"/>
      <c r="F322" s="25"/>
      <c r="G322" s="22"/>
      <c r="H322" s="26" t="str">
        <f t="shared" si="12"/>
        <v/>
      </c>
      <c r="I322" s="27" t="str">
        <f t="shared" si="13"/>
        <v/>
      </c>
      <c r="J322" s="27" t="str">
        <f t="shared" si="14"/>
        <v/>
      </c>
      <c r="K322" s="21"/>
    </row>
    <row r="323" spans="1:11" x14ac:dyDescent="0.2">
      <c r="A323" s="20"/>
      <c r="B323" s="21"/>
      <c r="C323" s="24" t="str">
        <f>IF($B323="","",IFERROR(IF(INDEX(Çalışanlar!$D$5:$D$34,MATCH($B323,Çalışanlar!$B$5:$B$34,0))="","",INDEX(Çalışanlar!$D$5:$D$34,MATCH($B323,Çalışanlar!$B$5:$B$34,0))),""))</f>
        <v/>
      </c>
      <c r="D323" s="32" t="str">
        <f>IF($B323="","",IFERROR(IF(INDEX(Çalışanlar!$E$5:$E$34,MATCH($B323,Çalışanlar!$B$5:$B$34,0))="","",INDEX(Çalışanlar!$E$5:$E$34,MATCH($B323,Çalışanlar!$B$5:$B$34,0))),""))</f>
        <v/>
      </c>
      <c r="E323" s="25"/>
      <c r="F323" s="25"/>
      <c r="G323" s="22"/>
      <c r="H323" s="26" t="str">
        <f t="shared" si="12"/>
        <v/>
      </c>
      <c r="I323" s="27" t="str">
        <f t="shared" si="13"/>
        <v/>
      </c>
      <c r="J323" s="27" t="str">
        <f t="shared" si="14"/>
        <v/>
      </c>
      <c r="K323" s="21"/>
    </row>
    <row r="324" spans="1:11" x14ac:dyDescent="0.2">
      <c r="A324" s="20"/>
      <c r="B324" s="21"/>
      <c r="C324" s="24" t="str">
        <f>IF($B324="","",IFERROR(IF(INDEX(Çalışanlar!$D$5:$D$34,MATCH($B324,Çalışanlar!$B$5:$B$34,0))="","",INDEX(Çalışanlar!$D$5:$D$34,MATCH($B324,Çalışanlar!$B$5:$B$34,0))),""))</f>
        <v/>
      </c>
      <c r="D324" s="32" t="str">
        <f>IF($B324="","",IFERROR(IF(INDEX(Çalışanlar!$E$5:$E$34,MATCH($B324,Çalışanlar!$B$5:$B$34,0))="","",INDEX(Çalışanlar!$E$5:$E$34,MATCH($B324,Çalışanlar!$B$5:$B$34,0))),""))</f>
        <v/>
      </c>
      <c r="E324" s="25"/>
      <c r="F324" s="25"/>
      <c r="G324" s="22"/>
      <c r="H324" s="26" t="str">
        <f t="shared" si="12"/>
        <v/>
      </c>
      <c r="I324" s="27" t="str">
        <f t="shared" si="13"/>
        <v/>
      </c>
      <c r="J324" s="27" t="str">
        <f t="shared" si="14"/>
        <v/>
      </c>
      <c r="K324" s="21"/>
    </row>
    <row r="325" spans="1:11" x14ac:dyDescent="0.2">
      <c r="A325" s="20"/>
      <c r="B325" s="21"/>
      <c r="C325" s="24" t="str">
        <f>IF($B325="","",IFERROR(IF(INDEX(Çalışanlar!$D$5:$D$34,MATCH($B325,Çalışanlar!$B$5:$B$34,0))="","",INDEX(Çalışanlar!$D$5:$D$34,MATCH($B325,Çalışanlar!$B$5:$B$34,0))),""))</f>
        <v/>
      </c>
      <c r="D325" s="32" t="str">
        <f>IF($B325="","",IFERROR(IF(INDEX(Çalışanlar!$E$5:$E$34,MATCH($B325,Çalışanlar!$B$5:$B$34,0))="","",INDEX(Çalışanlar!$E$5:$E$34,MATCH($B325,Çalışanlar!$B$5:$B$34,0))),""))</f>
        <v/>
      </c>
      <c r="E325" s="25"/>
      <c r="F325" s="25"/>
      <c r="G325" s="22"/>
      <c r="H325" s="26" t="str">
        <f t="shared" si="12"/>
        <v/>
      </c>
      <c r="I325" s="27" t="str">
        <f t="shared" si="13"/>
        <v/>
      </c>
      <c r="J325" s="27" t="str">
        <f t="shared" si="14"/>
        <v/>
      </c>
      <c r="K325" s="21"/>
    </row>
    <row r="326" spans="1:11" x14ac:dyDescent="0.2">
      <c r="A326" s="20"/>
      <c r="B326" s="21"/>
      <c r="C326" s="24" t="str">
        <f>IF($B326="","",IFERROR(IF(INDEX(Çalışanlar!$D$5:$D$34,MATCH($B326,Çalışanlar!$B$5:$B$34,0))="","",INDEX(Çalışanlar!$D$5:$D$34,MATCH($B326,Çalışanlar!$B$5:$B$34,0))),""))</f>
        <v/>
      </c>
      <c r="D326" s="32" t="str">
        <f>IF($B326="","",IFERROR(IF(INDEX(Çalışanlar!$E$5:$E$34,MATCH($B326,Çalışanlar!$B$5:$B$34,0))="","",INDEX(Çalışanlar!$E$5:$E$34,MATCH($B326,Çalışanlar!$B$5:$B$34,0))),""))</f>
        <v/>
      </c>
      <c r="E326" s="25"/>
      <c r="F326" s="25"/>
      <c r="G326" s="22"/>
      <c r="H326" s="26" t="str">
        <f t="shared" ref="H326:H389" si="15">IF(OR($E326="",$F326=""),"",ROUND(MOD($F326-$E326,1)*24-N($G326)/60,2))</f>
        <v/>
      </c>
      <c r="I326" s="27" t="str">
        <f t="shared" ref="I326:I389" si="16">IF(OR($D326="",$E326=""),"",IF(ROUND(($E326-$D326)*1440,0)&gt;$C$3,ROUND(($E326-$D326)*1440,0),""))</f>
        <v/>
      </c>
      <c r="J326" s="27" t="str">
        <f t="shared" ref="J326:J389" si="17">IF(AND($E326="",$F326=""),"",IF($F326="","Çıkış yok",IF($E326="","Giriş yok",IF($F326&lt;$E326,"Gece",""))))</f>
        <v/>
      </c>
      <c r="K326" s="21"/>
    </row>
    <row r="327" spans="1:11" x14ac:dyDescent="0.2">
      <c r="A327" s="20"/>
      <c r="B327" s="21"/>
      <c r="C327" s="24" t="str">
        <f>IF($B327="","",IFERROR(IF(INDEX(Çalışanlar!$D$5:$D$34,MATCH($B327,Çalışanlar!$B$5:$B$34,0))="","",INDEX(Çalışanlar!$D$5:$D$34,MATCH($B327,Çalışanlar!$B$5:$B$34,0))),""))</f>
        <v/>
      </c>
      <c r="D327" s="32" t="str">
        <f>IF($B327="","",IFERROR(IF(INDEX(Çalışanlar!$E$5:$E$34,MATCH($B327,Çalışanlar!$B$5:$B$34,0))="","",INDEX(Çalışanlar!$E$5:$E$34,MATCH($B327,Çalışanlar!$B$5:$B$34,0))),""))</f>
        <v/>
      </c>
      <c r="E327" s="25"/>
      <c r="F327" s="25"/>
      <c r="G327" s="22"/>
      <c r="H327" s="26" t="str">
        <f t="shared" si="15"/>
        <v/>
      </c>
      <c r="I327" s="27" t="str">
        <f t="shared" si="16"/>
        <v/>
      </c>
      <c r="J327" s="27" t="str">
        <f t="shared" si="17"/>
        <v/>
      </c>
      <c r="K327" s="21"/>
    </row>
    <row r="328" spans="1:11" x14ac:dyDescent="0.2">
      <c r="A328" s="20"/>
      <c r="B328" s="21"/>
      <c r="C328" s="24" t="str">
        <f>IF($B328="","",IFERROR(IF(INDEX(Çalışanlar!$D$5:$D$34,MATCH($B328,Çalışanlar!$B$5:$B$34,0))="","",INDEX(Çalışanlar!$D$5:$D$34,MATCH($B328,Çalışanlar!$B$5:$B$34,0))),""))</f>
        <v/>
      </c>
      <c r="D328" s="32" t="str">
        <f>IF($B328="","",IFERROR(IF(INDEX(Çalışanlar!$E$5:$E$34,MATCH($B328,Çalışanlar!$B$5:$B$34,0))="","",INDEX(Çalışanlar!$E$5:$E$34,MATCH($B328,Çalışanlar!$B$5:$B$34,0))),""))</f>
        <v/>
      </c>
      <c r="E328" s="25"/>
      <c r="F328" s="25"/>
      <c r="G328" s="22"/>
      <c r="H328" s="26" t="str">
        <f t="shared" si="15"/>
        <v/>
      </c>
      <c r="I328" s="27" t="str">
        <f t="shared" si="16"/>
        <v/>
      </c>
      <c r="J328" s="27" t="str">
        <f t="shared" si="17"/>
        <v/>
      </c>
      <c r="K328" s="21"/>
    </row>
    <row r="329" spans="1:11" x14ac:dyDescent="0.2">
      <c r="A329" s="20"/>
      <c r="B329" s="21"/>
      <c r="C329" s="24" t="str">
        <f>IF($B329="","",IFERROR(IF(INDEX(Çalışanlar!$D$5:$D$34,MATCH($B329,Çalışanlar!$B$5:$B$34,0))="","",INDEX(Çalışanlar!$D$5:$D$34,MATCH($B329,Çalışanlar!$B$5:$B$34,0))),""))</f>
        <v/>
      </c>
      <c r="D329" s="32" t="str">
        <f>IF($B329="","",IFERROR(IF(INDEX(Çalışanlar!$E$5:$E$34,MATCH($B329,Çalışanlar!$B$5:$B$34,0))="","",INDEX(Çalışanlar!$E$5:$E$34,MATCH($B329,Çalışanlar!$B$5:$B$34,0))),""))</f>
        <v/>
      </c>
      <c r="E329" s="25"/>
      <c r="F329" s="25"/>
      <c r="G329" s="22"/>
      <c r="H329" s="26" t="str">
        <f t="shared" si="15"/>
        <v/>
      </c>
      <c r="I329" s="27" t="str">
        <f t="shared" si="16"/>
        <v/>
      </c>
      <c r="J329" s="27" t="str">
        <f t="shared" si="17"/>
        <v/>
      </c>
      <c r="K329" s="21"/>
    </row>
    <row r="330" spans="1:11" x14ac:dyDescent="0.2">
      <c r="A330" s="20"/>
      <c r="B330" s="21"/>
      <c r="C330" s="24" t="str">
        <f>IF($B330="","",IFERROR(IF(INDEX(Çalışanlar!$D$5:$D$34,MATCH($B330,Çalışanlar!$B$5:$B$34,0))="","",INDEX(Çalışanlar!$D$5:$D$34,MATCH($B330,Çalışanlar!$B$5:$B$34,0))),""))</f>
        <v/>
      </c>
      <c r="D330" s="32" t="str">
        <f>IF($B330="","",IFERROR(IF(INDEX(Çalışanlar!$E$5:$E$34,MATCH($B330,Çalışanlar!$B$5:$B$34,0))="","",INDEX(Çalışanlar!$E$5:$E$34,MATCH($B330,Çalışanlar!$B$5:$B$34,0))),""))</f>
        <v/>
      </c>
      <c r="E330" s="25"/>
      <c r="F330" s="25"/>
      <c r="G330" s="22"/>
      <c r="H330" s="26" t="str">
        <f t="shared" si="15"/>
        <v/>
      </c>
      <c r="I330" s="27" t="str">
        <f t="shared" si="16"/>
        <v/>
      </c>
      <c r="J330" s="27" t="str">
        <f t="shared" si="17"/>
        <v/>
      </c>
      <c r="K330" s="21"/>
    </row>
    <row r="331" spans="1:11" x14ac:dyDescent="0.2">
      <c r="A331" s="20"/>
      <c r="B331" s="21"/>
      <c r="C331" s="24" t="str">
        <f>IF($B331="","",IFERROR(IF(INDEX(Çalışanlar!$D$5:$D$34,MATCH($B331,Çalışanlar!$B$5:$B$34,0))="","",INDEX(Çalışanlar!$D$5:$D$34,MATCH($B331,Çalışanlar!$B$5:$B$34,0))),""))</f>
        <v/>
      </c>
      <c r="D331" s="32" t="str">
        <f>IF($B331="","",IFERROR(IF(INDEX(Çalışanlar!$E$5:$E$34,MATCH($B331,Çalışanlar!$B$5:$B$34,0))="","",INDEX(Çalışanlar!$E$5:$E$34,MATCH($B331,Çalışanlar!$B$5:$B$34,0))),""))</f>
        <v/>
      </c>
      <c r="E331" s="25"/>
      <c r="F331" s="25"/>
      <c r="G331" s="22"/>
      <c r="H331" s="26" t="str">
        <f t="shared" si="15"/>
        <v/>
      </c>
      <c r="I331" s="27" t="str">
        <f t="shared" si="16"/>
        <v/>
      </c>
      <c r="J331" s="27" t="str">
        <f t="shared" si="17"/>
        <v/>
      </c>
      <c r="K331" s="21"/>
    </row>
    <row r="332" spans="1:11" x14ac:dyDescent="0.2">
      <c r="A332" s="20"/>
      <c r="B332" s="21"/>
      <c r="C332" s="24" t="str">
        <f>IF($B332="","",IFERROR(IF(INDEX(Çalışanlar!$D$5:$D$34,MATCH($B332,Çalışanlar!$B$5:$B$34,0))="","",INDEX(Çalışanlar!$D$5:$D$34,MATCH($B332,Çalışanlar!$B$5:$B$34,0))),""))</f>
        <v/>
      </c>
      <c r="D332" s="32" t="str">
        <f>IF($B332="","",IFERROR(IF(INDEX(Çalışanlar!$E$5:$E$34,MATCH($B332,Çalışanlar!$B$5:$B$34,0))="","",INDEX(Çalışanlar!$E$5:$E$34,MATCH($B332,Çalışanlar!$B$5:$B$34,0))),""))</f>
        <v/>
      </c>
      <c r="E332" s="25"/>
      <c r="F332" s="25"/>
      <c r="G332" s="22"/>
      <c r="H332" s="26" t="str">
        <f t="shared" si="15"/>
        <v/>
      </c>
      <c r="I332" s="27" t="str">
        <f t="shared" si="16"/>
        <v/>
      </c>
      <c r="J332" s="27" t="str">
        <f t="shared" si="17"/>
        <v/>
      </c>
      <c r="K332" s="21"/>
    </row>
    <row r="333" spans="1:11" x14ac:dyDescent="0.2">
      <c r="A333" s="20"/>
      <c r="B333" s="21"/>
      <c r="C333" s="24" t="str">
        <f>IF($B333="","",IFERROR(IF(INDEX(Çalışanlar!$D$5:$D$34,MATCH($B333,Çalışanlar!$B$5:$B$34,0))="","",INDEX(Çalışanlar!$D$5:$D$34,MATCH($B333,Çalışanlar!$B$5:$B$34,0))),""))</f>
        <v/>
      </c>
      <c r="D333" s="32" t="str">
        <f>IF($B333="","",IFERROR(IF(INDEX(Çalışanlar!$E$5:$E$34,MATCH($B333,Çalışanlar!$B$5:$B$34,0))="","",INDEX(Çalışanlar!$E$5:$E$34,MATCH($B333,Çalışanlar!$B$5:$B$34,0))),""))</f>
        <v/>
      </c>
      <c r="E333" s="25"/>
      <c r="F333" s="25"/>
      <c r="G333" s="22"/>
      <c r="H333" s="26" t="str">
        <f t="shared" si="15"/>
        <v/>
      </c>
      <c r="I333" s="27" t="str">
        <f t="shared" si="16"/>
        <v/>
      </c>
      <c r="J333" s="27" t="str">
        <f t="shared" si="17"/>
        <v/>
      </c>
      <c r="K333" s="21"/>
    </row>
    <row r="334" spans="1:11" x14ac:dyDescent="0.2">
      <c r="A334" s="20"/>
      <c r="B334" s="21"/>
      <c r="C334" s="24" t="str">
        <f>IF($B334="","",IFERROR(IF(INDEX(Çalışanlar!$D$5:$D$34,MATCH($B334,Çalışanlar!$B$5:$B$34,0))="","",INDEX(Çalışanlar!$D$5:$D$34,MATCH($B334,Çalışanlar!$B$5:$B$34,0))),""))</f>
        <v/>
      </c>
      <c r="D334" s="32" t="str">
        <f>IF($B334="","",IFERROR(IF(INDEX(Çalışanlar!$E$5:$E$34,MATCH($B334,Çalışanlar!$B$5:$B$34,0))="","",INDEX(Çalışanlar!$E$5:$E$34,MATCH($B334,Çalışanlar!$B$5:$B$34,0))),""))</f>
        <v/>
      </c>
      <c r="E334" s="25"/>
      <c r="F334" s="25"/>
      <c r="G334" s="22"/>
      <c r="H334" s="26" t="str">
        <f t="shared" si="15"/>
        <v/>
      </c>
      <c r="I334" s="27" t="str">
        <f t="shared" si="16"/>
        <v/>
      </c>
      <c r="J334" s="27" t="str">
        <f t="shared" si="17"/>
        <v/>
      </c>
      <c r="K334" s="21"/>
    </row>
    <row r="335" spans="1:11" x14ac:dyDescent="0.2">
      <c r="A335" s="20"/>
      <c r="B335" s="21"/>
      <c r="C335" s="24" t="str">
        <f>IF($B335="","",IFERROR(IF(INDEX(Çalışanlar!$D$5:$D$34,MATCH($B335,Çalışanlar!$B$5:$B$34,0))="","",INDEX(Çalışanlar!$D$5:$D$34,MATCH($B335,Çalışanlar!$B$5:$B$34,0))),""))</f>
        <v/>
      </c>
      <c r="D335" s="32" t="str">
        <f>IF($B335="","",IFERROR(IF(INDEX(Çalışanlar!$E$5:$E$34,MATCH($B335,Çalışanlar!$B$5:$B$34,0))="","",INDEX(Çalışanlar!$E$5:$E$34,MATCH($B335,Çalışanlar!$B$5:$B$34,0))),""))</f>
        <v/>
      </c>
      <c r="E335" s="25"/>
      <c r="F335" s="25"/>
      <c r="G335" s="22"/>
      <c r="H335" s="26" t="str">
        <f t="shared" si="15"/>
        <v/>
      </c>
      <c r="I335" s="27" t="str">
        <f t="shared" si="16"/>
        <v/>
      </c>
      <c r="J335" s="27" t="str">
        <f t="shared" si="17"/>
        <v/>
      </c>
      <c r="K335" s="21"/>
    </row>
    <row r="336" spans="1:11" x14ac:dyDescent="0.2">
      <c r="A336" s="20"/>
      <c r="B336" s="21"/>
      <c r="C336" s="24" t="str">
        <f>IF($B336="","",IFERROR(IF(INDEX(Çalışanlar!$D$5:$D$34,MATCH($B336,Çalışanlar!$B$5:$B$34,0))="","",INDEX(Çalışanlar!$D$5:$D$34,MATCH($B336,Çalışanlar!$B$5:$B$34,0))),""))</f>
        <v/>
      </c>
      <c r="D336" s="32" t="str">
        <f>IF($B336="","",IFERROR(IF(INDEX(Çalışanlar!$E$5:$E$34,MATCH($B336,Çalışanlar!$B$5:$B$34,0))="","",INDEX(Çalışanlar!$E$5:$E$34,MATCH($B336,Çalışanlar!$B$5:$B$34,0))),""))</f>
        <v/>
      </c>
      <c r="E336" s="25"/>
      <c r="F336" s="25"/>
      <c r="G336" s="22"/>
      <c r="H336" s="26" t="str">
        <f t="shared" si="15"/>
        <v/>
      </c>
      <c r="I336" s="27" t="str">
        <f t="shared" si="16"/>
        <v/>
      </c>
      <c r="J336" s="27" t="str">
        <f t="shared" si="17"/>
        <v/>
      </c>
      <c r="K336" s="21"/>
    </row>
    <row r="337" spans="1:11" x14ac:dyDescent="0.2">
      <c r="A337" s="20"/>
      <c r="B337" s="21"/>
      <c r="C337" s="24" t="str">
        <f>IF($B337="","",IFERROR(IF(INDEX(Çalışanlar!$D$5:$D$34,MATCH($B337,Çalışanlar!$B$5:$B$34,0))="","",INDEX(Çalışanlar!$D$5:$D$34,MATCH($B337,Çalışanlar!$B$5:$B$34,0))),""))</f>
        <v/>
      </c>
      <c r="D337" s="32" t="str">
        <f>IF($B337="","",IFERROR(IF(INDEX(Çalışanlar!$E$5:$E$34,MATCH($B337,Çalışanlar!$B$5:$B$34,0))="","",INDEX(Çalışanlar!$E$5:$E$34,MATCH($B337,Çalışanlar!$B$5:$B$34,0))),""))</f>
        <v/>
      </c>
      <c r="E337" s="25"/>
      <c r="F337" s="25"/>
      <c r="G337" s="22"/>
      <c r="H337" s="26" t="str">
        <f t="shared" si="15"/>
        <v/>
      </c>
      <c r="I337" s="27" t="str">
        <f t="shared" si="16"/>
        <v/>
      </c>
      <c r="J337" s="27" t="str">
        <f t="shared" si="17"/>
        <v/>
      </c>
      <c r="K337" s="21"/>
    </row>
    <row r="338" spans="1:11" x14ac:dyDescent="0.2">
      <c r="A338" s="20"/>
      <c r="B338" s="21"/>
      <c r="C338" s="24" t="str">
        <f>IF($B338="","",IFERROR(IF(INDEX(Çalışanlar!$D$5:$D$34,MATCH($B338,Çalışanlar!$B$5:$B$34,0))="","",INDEX(Çalışanlar!$D$5:$D$34,MATCH($B338,Çalışanlar!$B$5:$B$34,0))),""))</f>
        <v/>
      </c>
      <c r="D338" s="32" t="str">
        <f>IF($B338="","",IFERROR(IF(INDEX(Çalışanlar!$E$5:$E$34,MATCH($B338,Çalışanlar!$B$5:$B$34,0))="","",INDEX(Çalışanlar!$E$5:$E$34,MATCH($B338,Çalışanlar!$B$5:$B$34,0))),""))</f>
        <v/>
      </c>
      <c r="E338" s="25"/>
      <c r="F338" s="25"/>
      <c r="G338" s="22"/>
      <c r="H338" s="26" t="str">
        <f t="shared" si="15"/>
        <v/>
      </c>
      <c r="I338" s="27" t="str">
        <f t="shared" si="16"/>
        <v/>
      </c>
      <c r="J338" s="27" t="str">
        <f t="shared" si="17"/>
        <v/>
      </c>
      <c r="K338" s="21"/>
    </row>
    <row r="339" spans="1:11" x14ac:dyDescent="0.2">
      <c r="A339" s="20"/>
      <c r="B339" s="21"/>
      <c r="C339" s="24" t="str">
        <f>IF($B339="","",IFERROR(IF(INDEX(Çalışanlar!$D$5:$D$34,MATCH($B339,Çalışanlar!$B$5:$B$34,0))="","",INDEX(Çalışanlar!$D$5:$D$34,MATCH($B339,Çalışanlar!$B$5:$B$34,0))),""))</f>
        <v/>
      </c>
      <c r="D339" s="32" t="str">
        <f>IF($B339="","",IFERROR(IF(INDEX(Çalışanlar!$E$5:$E$34,MATCH($B339,Çalışanlar!$B$5:$B$34,0))="","",INDEX(Çalışanlar!$E$5:$E$34,MATCH($B339,Çalışanlar!$B$5:$B$34,0))),""))</f>
        <v/>
      </c>
      <c r="E339" s="25"/>
      <c r="F339" s="25"/>
      <c r="G339" s="22"/>
      <c r="H339" s="26" t="str">
        <f t="shared" si="15"/>
        <v/>
      </c>
      <c r="I339" s="27" t="str">
        <f t="shared" si="16"/>
        <v/>
      </c>
      <c r="J339" s="27" t="str">
        <f t="shared" si="17"/>
        <v/>
      </c>
      <c r="K339" s="21"/>
    </row>
    <row r="340" spans="1:11" x14ac:dyDescent="0.2">
      <c r="A340" s="20"/>
      <c r="B340" s="21"/>
      <c r="C340" s="24" t="str">
        <f>IF($B340="","",IFERROR(IF(INDEX(Çalışanlar!$D$5:$D$34,MATCH($B340,Çalışanlar!$B$5:$B$34,0))="","",INDEX(Çalışanlar!$D$5:$D$34,MATCH($B340,Çalışanlar!$B$5:$B$34,0))),""))</f>
        <v/>
      </c>
      <c r="D340" s="32" t="str">
        <f>IF($B340="","",IFERROR(IF(INDEX(Çalışanlar!$E$5:$E$34,MATCH($B340,Çalışanlar!$B$5:$B$34,0))="","",INDEX(Çalışanlar!$E$5:$E$34,MATCH($B340,Çalışanlar!$B$5:$B$34,0))),""))</f>
        <v/>
      </c>
      <c r="E340" s="25"/>
      <c r="F340" s="25"/>
      <c r="G340" s="22"/>
      <c r="H340" s="26" t="str">
        <f t="shared" si="15"/>
        <v/>
      </c>
      <c r="I340" s="27" t="str">
        <f t="shared" si="16"/>
        <v/>
      </c>
      <c r="J340" s="27" t="str">
        <f t="shared" si="17"/>
        <v/>
      </c>
      <c r="K340" s="21"/>
    </row>
    <row r="341" spans="1:11" x14ac:dyDescent="0.2">
      <c r="A341" s="20"/>
      <c r="B341" s="21"/>
      <c r="C341" s="24" t="str">
        <f>IF($B341="","",IFERROR(IF(INDEX(Çalışanlar!$D$5:$D$34,MATCH($B341,Çalışanlar!$B$5:$B$34,0))="","",INDEX(Çalışanlar!$D$5:$D$34,MATCH($B341,Çalışanlar!$B$5:$B$34,0))),""))</f>
        <v/>
      </c>
      <c r="D341" s="32" t="str">
        <f>IF($B341="","",IFERROR(IF(INDEX(Çalışanlar!$E$5:$E$34,MATCH($B341,Çalışanlar!$B$5:$B$34,0))="","",INDEX(Çalışanlar!$E$5:$E$34,MATCH($B341,Çalışanlar!$B$5:$B$34,0))),""))</f>
        <v/>
      </c>
      <c r="E341" s="25"/>
      <c r="F341" s="25"/>
      <c r="G341" s="22"/>
      <c r="H341" s="26" t="str">
        <f t="shared" si="15"/>
        <v/>
      </c>
      <c r="I341" s="27" t="str">
        <f t="shared" si="16"/>
        <v/>
      </c>
      <c r="J341" s="27" t="str">
        <f t="shared" si="17"/>
        <v/>
      </c>
      <c r="K341" s="21"/>
    </row>
    <row r="342" spans="1:11" x14ac:dyDescent="0.2">
      <c r="A342" s="20"/>
      <c r="B342" s="21"/>
      <c r="C342" s="24" t="str">
        <f>IF($B342="","",IFERROR(IF(INDEX(Çalışanlar!$D$5:$D$34,MATCH($B342,Çalışanlar!$B$5:$B$34,0))="","",INDEX(Çalışanlar!$D$5:$D$34,MATCH($B342,Çalışanlar!$B$5:$B$34,0))),""))</f>
        <v/>
      </c>
      <c r="D342" s="32" t="str">
        <f>IF($B342="","",IFERROR(IF(INDEX(Çalışanlar!$E$5:$E$34,MATCH($B342,Çalışanlar!$B$5:$B$34,0))="","",INDEX(Çalışanlar!$E$5:$E$34,MATCH($B342,Çalışanlar!$B$5:$B$34,0))),""))</f>
        <v/>
      </c>
      <c r="E342" s="25"/>
      <c r="F342" s="25"/>
      <c r="G342" s="22"/>
      <c r="H342" s="26" t="str">
        <f t="shared" si="15"/>
        <v/>
      </c>
      <c r="I342" s="27" t="str">
        <f t="shared" si="16"/>
        <v/>
      </c>
      <c r="J342" s="27" t="str">
        <f t="shared" si="17"/>
        <v/>
      </c>
      <c r="K342" s="21"/>
    </row>
    <row r="343" spans="1:11" x14ac:dyDescent="0.2">
      <c r="A343" s="20"/>
      <c r="B343" s="21"/>
      <c r="C343" s="24" t="str">
        <f>IF($B343="","",IFERROR(IF(INDEX(Çalışanlar!$D$5:$D$34,MATCH($B343,Çalışanlar!$B$5:$B$34,0))="","",INDEX(Çalışanlar!$D$5:$D$34,MATCH($B343,Çalışanlar!$B$5:$B$34,0))),""))</f>
        <v/>
      </c>
      <c r="D343" s="32" t="str">
        <f>IF($B343="","",IFERROR(IF(INDEX(Çalışanlar!$E$5:$E$34,MATCH($B343,Çalışanlar!$B$5:$B$34,0))="","",INDEX(Çalışanlar!$E$5:$E$34,MATCH($B343,Çalışanlar!$B$5:$B$34,0))),""))</f>
        <v/>
      </c>
      <c r="E343" s="25"/>
      <c r="F343" s="25"/>
      <c r="G343" s="22"/>
      <c r="H343" s="26" t="str">
        <f t="shared" si="15"/>
        <v/>
      </c>
      <c r="I343" s="27" t="str">
        <f t="shared" si="16"/>
        <v/>
      </c>
      <c r="J343" s="27" t="str">
        <f t="shared" si="17"/>
        <v/>
      </c>
      <c r="K343" s="21"/>
    </row>
    <row r="344" spans="1:11" x14ac:dyDescent="0.2">
      <c r="A344" s="20"/>
      <c r="B344" s="21"/>
      <c r="C344" s="24" t="str">
        <f>IF($B344="","",IFERROR(IF(INDEX(Çalışanlar!$D$5:$D$34,MATCH($B344,Çalışanlar!$B$5:$B$34,0))="","",INDEX(Çalışanlar!$D$5:$D$34,MATCH($B344,Çalışanlar!$B$5:$B$34,0))),""))</f>
        <v/>
      </c>
      <c r="D344" s="32" t="str">
        <f>IF($B344="","",IFERROR(IF(INDEX(Çalışanlar!$E$5:$E$34,MATCH($B344,Çalışanlar!$B$5:$B$34,0))="","",INDEX(Çalışanlar!$E$5:$E$34,MATCH($B344,Çalışanlar!$B$5:$B$34,0))),""))</f>
        <v/>
      </c>
      <c r="E344" s="25"/>
      <c r="F344" s="25"/>
      <c r="G344" s="22"/>
      <c r="H344" s="26" t="str">
        <f t="shared" si="15"/>
        <v/>
      </c>
      <c r="I344" s="27" t="str">
        <f t="shared" si="16"/>
        <v/>
      </c>
      <c r="J344" s="27" t="str">
        <f t="shared" si="17"/>
        <v/>
      </c>
      <c r="K344" s="21"/>
    </row>
    <row r="345" spans="1:11" x14ac:dyDescent="0.2">
      <c r="A345" s="20"/>
      <c r="B345" s="21"/>
      <c r="C345" s="24" t="str">
        <f>IF($B345="","",IFERROR(IF(INDEX(Çalışanlar!$D$5:$D$34,MATCH($B345,Çalışanlar!$B$5:$B$34,0))="","",INDEX(Çalışanlar!$D$5:$D$34,MATCH($B345,Çalışanlar!$B$5:$B$34,0))),""))</f>
        <v/>
      </c>
      <c r="D345" s="32" t="str">
        <f>IF($B345="","",IFERROR(IF(INDEX(Çalışanlar!$E$5:$E$34,MATCH($B345,Çalışanlar!$B$5:$B$34,0))="","",INDEX(Çalışanlar!$E$5:$E$34,MATCH($B345,Çalışanlar!$B$5:$B$34,0))),""))</f>
        <v/>
      </c>
      <c r="E345" s="25"/>
      <c r="F345" s="25"/>
      <c r="G345" s="22"/>
      <c r="H345" s="26" t="str">
        <f t="shared" si="15"/>
        <v/>
      </c>
      <c r="I345" s="27" t="str">
        <f t="shared" si="16"/>
        <v/>
      </c>
      <c r="J345" s="27" t="str">
        <f t="shared" si="17"/>
        <v/>
      </c>
      <c r="K345" s="21"/>
    </row>
    <row r="346" spans="1:11" x14ac:dyDescent="0.2">
      <c r="A346" s="20"/>
      <c r="B346" s="21"/>
      <c r="C346" s="24" t="str">
        <f>IF($B346="","",IFERROR(IF(INDEX(Çalışanlar!$D$5:$D$34,MATCH($B346,Çalışanlar!$B$5:$B$34,0))="","",INDEX(Çalışanlar!$D$5:$D$34,MATCH($B346,Çalışanlar!$B$5:$B$34,0))),""))</f>
        <v/>
      </c>
      <c r="D346" s="32" t="str">
        <f>IF($B346="","",IFERROR(IF(INDEX(Çalışanlar!$E$5:$E$34,MATCH($B346,Çalışanlar!$B$5:$B$34,0))="","",INDEX(Çalışanlar!$E$5:$E$34,MATCH($B346,Çalışanlar!$B$5:$B$34,0))),""))</f>
        <v/>
      </c>
      <c r="E346" s="25"/>
      <c r="F346" s="25"/>
      <c r="G346" s="22"/>
      <c r="H346" s="26" t="str">
        <f t="shared" si="15"/>
        <v/>
      </c>
      <c r="I346" s="27" t="str">
        <f t="shared" si="16"/>
        <v/>
      </c>
      <c r="J346" s="27" t="str">
        <f t="shared" si="17"/>
        <v/>
      </c>
      <c r="K346" s="21"/>
    </row>
    <row r="347" spans="1:11" x14ac:dyDescent="0.2">
      <c r="A347" s="20"/>
      <c r="B347" s="21"/>
      <c r="C347" s="24" t="str">
        <f>IF($B347="","",IFERROR(IF(INDEX(Çalışanlar!$D$5:$D$34,MATCH($B347,Çalışanlar!$B$5:$B$34,0))="","",INDEX(Çalışanlar!$D$5:$D$34,MATCH($B347,Çalışanlar!$B$5:$B$34,0))),""))</f>
        <v/>
      </c>
      <c r="D347" s="32" t="str">
        <f>IF($B347="","",IFERROR(IF(INDEX(Çalışanlar!$E$5:$E$34,MATCH($B347,Çalışanlar!$B$5:$B$34,0))="","",INDEX(Çalışanlar!$E$5:$E$34,MATCH($B347,Çalışanlar!$B$5:$B$34,0))),""))</f>
        <v/>
      </c>
      <c r="E347" s="25"/>
      <c r="F347" s="25"/>
      <c r="G347" s="22"/>
      <c r="H347" s="26" t="str">
        <f t="shared" si="15"/>
        <v/>
      </c>
      <c r="I347" s="27" t="str">
        <f t="shared" si="16"/>
        <v/>
      </c>
      <c r="J347" s="27" t="str">
        <f t="shared" si="17"/>
        <v/>
      </c>
      <c r="K347" s="21"/>
    </row>
    <row r="348" spans="1:11" x14ac:dyDescent="0.2">
      <c r="A348" s="20"/>
      <c r="B348" s="21"/>
      <c r="C348" s="24" t="str">
        <f>IF($B348="","",IFERROR(IF(INDEX(Çalışanlar!$D$5:$D$34,MATCH($B348,Çalışanlar!$B$5:$B$34,0))="","",INDEX(Çalışanlar!$D$5:$D$34,MATCH($B348,Çalışanlar!$B$5:$B$34,0))),""))</f>
        <v/>
      </c>
      <c r="D348" s="32" t="str">
        <f>IF($B348="","",IFERROR(IF(INDEX(Çalışanlar!$E$5:$E$34,MATCH($B348,Çalışanlar!$B$5:$B$34,0))="","",INDEX(Çalışanlar!$E$5:$E$34,MATCH($B348,Çalışanlar!$B$5:$B$34,0))),""))</f>
        <v/>
      </c>
      <c r="E348" s="25"/>
      <c r="F348" s="25"/>
      <c r="G348" s="22"/>
      <c r="H348" s="26" t="str">
        <f t="shared" si="15"/>
        <v/>
      </c>
      <c r="I348" s="27" t="str">
        <f t="shared" si="16"/>
        <v/>
      </c>
      <c r="J348" s="27" t="str">
        <f t="shared" si="17"/>
        <v/>
      </c>
      <c r="K348" s="21"/>
    </row>
    <row r="349" spans="1:11" x14ac:dyDescent="0.2">
      <c r="A349" s="20"/>
      <c r="B349" s="21"/>
      <c r="C349" s="24" t="str">
        <f>IF($B349="","",IFERROR(IF(INDEX(Çalışanlar!$D$5:$D$34,MATCH($B349,Çalışanlar!$B$5:$B$34,0))="","",INDEX(Çalışanlar!$D$5:$D$34,MATCH($B349,Çalışanlar!$B$5:$B$34,0))),""))</f>
        <v/>
      </c>
      <c r="D349" s="32" t="str">
        <f>IF($B349="","",IFERROR(IF(INDEX(Çalışanlar!$E$5:$E$34,MATCH($B349,Çalışanlar!$B$5:$B$34,0))="","",INDEX(Çalışanlar!$E$5:$E$34,MATCH($B349,Çalışanlar!$B$5:$B$34,0))),""))</f>
        <v/>
      </c>
      <c r="E349" s="25"/>
      <c r="F349" s="25"/>
      <c r="G349" s="22"/>
      <c r="H349" s="26" t="str">
        <f t="shared" si="15"/>
        <v/>
      </c>
      <c r="I349" s="27" t="str">
        <f t="shared" si="16"/>
        <v/>
      </c>
      <c r="J349" s="27" t="str">
        <f t="shared" si="17"/>
        <v/>
      </c>
      <c r="K349" s="21"/>
    </row>
    <row r="350" spans="1:11" x14ac:dyDescent="0.2">
      <c r="A350" s="20"/>
      <c r="B350" s="21"/>
      <c r="C350" s="24" t="str">
        <f>IF($B350="","",IFERROR(IF(INDEX(Çalışanlar!$D$5:$D$34,MATCH($B350,Çalışanlar!$B$5:$B$34,0))="","",INDEX(Çalışanlar!$D$5:$D$34,MATCH($B350,Çalışanlar!$B$5:$B$34,0))),""))</f>
        <v/>
      </c>
      <c r="D350" s="32" t="str">
        <f>IF($B350="","",IFERROR(IF(INDEX(Çalışanlar!$E$5:$E$34,MATCH($B350,Çalışanlar!$B$5:$B$34,0))="","",INDEX(Çalışanlar!$E$5:$E$34,MATCH($B350,Çalışanlar!$B$5:$B$34,0))),""))</f>
        <v/>
      </c>
      <c r="E350" s="25"/>
      <c r="F350" s="25"/>
      <c r="G350" s="22"/>
      <c r="H350" s="26" t="str">
        <f t="shared" si="15"/>
        <v/>
      </c>
      <c r="I350" s="27" t="str">
        <f t="shared" si="16"/>
        <v/>
      </c>
      <c r="J350" s="27" t="str">
        <f t="shared" si="17"/>
        <v/>
      </c>
      <c r="K350" s="21"/>
    </row>
    <row r="351" spans="1:11" x14ac:dyDescent="0.2">
      <c r="A351" s="20"/>
      <c r="B351" s="21"/>
      <c r="C351" s="24" t="str">
        <f>IF($B351="","",IFERROR(IF(INDEX(Çalışanlar!$D$5:$D$34,MATCH($B351,Çalışanlar!$B$5:$B$34,0))="","",INDEX(Çalışanlar!$D$5:$D$34,MATCH($B351,Çalışanlar!$B$5:$B$34,0))),""))</f>
        <v/>
      </c>
      <c r="D351" s="32" t="str">
        <f>IF($B351="","",IFERROR(IF(INDEX(Çalışanlar!$E$5:$E$34,MATCH($B351,Çalışanlar!$B$5:$B$34,0))="","",INDEX(Çalışanlar!$E$5:$E$34,MATCH($B351,Çalışanlar!$B$5:$B$34,0))),""))</f>
        <v/>
      </c>
      <c r="E351" s="25"/>
      <c r="F351" s="25"/>
      <c r="G351" s="22"/>
      <c r="H351" s="26" t="str">
        <f t="shared" si="15"/>
        <v/>
      </c>
      <c r="I351" s="27" t="str">
        <f t="shared" si="16"/>
        <v/>
      </c>
      <c r="J351" s="27" t="str">
        <f t="shared" si="17"/>
        <v/>
      </c>
      <c r="K351" s="21"/>
    </row>
    <row r="352" spans="1:11" x14ac:dyDescent="0.2">
      <c r="A352" s="20"/>
      <c r="B352" s="21"/>
      <c r="C352" s="24" t="str">
        <f>IF($B352="","",IFERROR(IF(INDEX(Çalışanlar!$D$5:$D$34,MATCH($B352,Çalışanlar!$B$5:$B$34,0))="","",INDEX(Çalışanlar!$D$5:$D$34,MATCH($B352,Çalışanlar!$B$5:$B$34,0))),""))</f>
        <v/>
      </c>
      <c r="D352" s="32" t="str">
        <f>IF($B352="","",IFERROR(IF(INDEX(Çalışanlar!$E$5:$E$34,MATCH($B352,Çalışanlar!$B$5:$B$34,0))="","",INDEX(Çalışanlar!$E$5:$E$34,MATCH($B352,Çalışanlar!$B$5:$B$34,0))),""))</f>
        <v/>
      </c>
      <c r="E352" s="25"/>
      <c r="F352" s="25"/>
      <c r="G352" s="22"/>
      <c r="H352" s="26" t="str">
        <f t="shared" si="15"/>
        <v/>
      </c>
      <c r="I352" s="27" t="str">
        <f t="shared" si="16"/>
        <v/>
      </c>
      <c r="J352" s="27" t="str">
        <f t="shared" si="17"/>
        <v/>
      </c>
      <c r="K352" s="21"/>
    </row>
    <row r="353" spans="1:11" x14ac:dyDescent="0.2">
      <c r="A353" s="20"/>
      <c r="B353" s="21"/>
      <c r="C353" s="24" t="str">
        <f>IF($B353="","",IFERROR(IF(INDEX(Çalışanlar!$D$5:$D$34,MATCH($B353,Çalışanlar!$B$5:$B$34,0))="","",INDEX(Çalışanlar!$D$5:$D$34,MATCH($B353,Çalışanlar!$B$5:$B$34,0))),""))</f>
        <v/>
      </c>
      <c r="D353" s="32" t="str">
        <f>IF($B353="","",IFERROR(IF(INDEX(Çalışanlar!$E$5:$E$34,MATCH($B353,Çalışanlar!$B$5:$B$34,0))="","",INDEX(Çalışanlar!$E$5:$E$34,MATCH($B353,Çalışanlar!$B$5:$B$34,0))),""))</f>
        <v/>
      </c>
      <c r="E353" s="25"/>
      <c r="F353" s="25"/>
      <c r="G353" s="22"/>
      <c r="H353" s="26" t="str">
        <f t="shared" si="15"/>
        <v/>
      </c>
      <c r="I353" s="27" t="str">
        <f t="shared" si="16"/>
        <v/>
      </c>
      <c r="J353" s="27" t="str">
        <f t="shared" si="17"/>
        <v/>
      </c>
      <c r="K353" s="21"/>
    </row>
    <row r="354" spans="1:11" x14ac:dyDescent="0.2">
      <c r="A354" s="20"/>
      <c r="B354" s="21"/>
      <c r="C354" s="24" t="str">
        <f>IF($B354="","",IFERROR(IF(INDEX(Çalışanlar!$D$5:$D$34,MATCH($B354,Çalışanlar!$B$5:$B$34,0))="","",INDEX(Çalışanlar!$D$5:$D$34,MATCH($B354,Çalışanlar!$B$5:$B$34,0))),""))</f>
        <v/>
      </c>
      <c r="D354" s="32" t="str">
        <f>IF($B354="","",IFERROR(IF(INDEX(Çalışanlar!$E$5:$E$34,MATCH($B354,Çalışanlar!$B$5:$B$34,0))="","",INDEX(Çalışanlar!$E$5:$E$34,MATCH($B354,Çalışanlar!$B$5:$B$34,0))),""))</f>
        <v/>
      </c>
      <c r="E354" s="25"/>
      <c r="F354" s="25"/>
      <c r="G354" s="22"/>
      <c r="H354" s="26" t="str">
        <f t="shared" si="15"/>
        <v/>
      </c>
      <c r="I354" s="27" t="str">
        <f t="shared" si="16"/>
        <v/>
      </c>
      <c r="J354" s="27" t="str">
        <f t="shared" si="17"/>
        <v/>
      </c>
      <c r="K354" s="21"/>
    </row>
    <row r="355" spans="1:11" x14ac:dyDescent="0.2">
      <c r="A355" s="20"/>
      <c r="B355" s="21"/>
      <c r="C355" s="24" t="str">
        <f>IF($B355="","",IFERROR(IF(INDEX(Çalışanlar!$D$5:$D$34,MATCH($B355,Çalışanlar!$B$5:$B$34,0))="","",INDEX(Çalışanlar!$D$5:$D$34,MATCH($B355,Çalışanlar!$B$5:$B$34,0))),""))</f>
        <v/>
      </c>
      <c r="D355" s="32" t="str">
        <f>IF($B355="","",IFERROR(IF(INDEX(Çalışanlar!$E$5:$E$34,MATCH($B355,Çalışanlar!$B$5:$B$34,0))="","",INDEX(Çalışanlar!$E$5:$E$34,MATCH($B355,Çalışanlar!$B$5:$B$34,0))),""))</f>
        <v/>
      </c>
      <c r="E355" s="25"/>
      <c r="F355" s="25"/>
      <c r="G355" s="22"/>
      <c r="H355" s="26" t="str">
        <f t="shared" si="15"/>
        <v/>
      </c>
      <c r="I355" s="27" t="str">
        <f t="shared" si="16"/>
        <v/>
      </c>
      <c r="J355" s="27" t="str">
        <f t="shared" si="17"/>
        <v/>
      </c>
      <c r="K355" s="21"/>
    </row>
    <row r="356" spans="1:11" x14ac:dyDescent="0.2">
      <c r="A356" s="20"/>
      <c r="B356" s="21"/>
      <c r="C356" s="24" t="str">
        <f>IF($B356="","",IFERROR(IF(INDEX(Çalışanlar!$D$5:$D$34,MATCH($B356,Çalışanlar!$B$5:$B$34,0))="","",INDEX(Çalışanlar!$D$5:$D$34,MATCH($B356,Çalışanlar!$B$5:$B$34,0))),""))</f>
        <v/>
      </c>
      <c r="D356" s="32" t="str">
        <f>IF($B356="","",IFERROR(IF(INDEX(Çalışanlar!$E$5:$E$34,MATCH($B356,Çalışanlar!$B$5:$B$34,0))="","",INDEX(Çalışanlar!$E$5:$E$34,MATCH($B356,Çalışanlar!$B$5:$B$34,0))),""))</f>
        <v/>
      </c>
      <c r="E356" s="25"/>
      <c r="F356" s="25"/>
      <c r="G356" s="22"/>
      <c r="H356" s="26" t="str">
        <f t="shared" si="15"/>
        <v/>
      </c>
      <c r="I356" s="27" t="str">
        <f t="shared" si="16"/>
        <v/>
      </c>
      <c r="J356" s="27" t="str">
        <f t="shared" si="17"/>
        <v/>
      </c>
      <c r="K356" s="21"/>
    </row>
    <row r="357" spans="1:11" x14ac:dyDescent="0.2">
      <c r="A357" s="20"/>
      <c r="B357" s="21"/>
      <c r="C357" s="24" t="str">
        <f>IF($B357="","",IFERROR(IF(INDEX(Çalışanlar!$D$5:$D$34,MATCH($B357,Çalışanlar!$B$5:$B$34,0))="","",INDEX(Çalışanlar!$D$5:$D$34,MATCH($B357,Çalışanlar!$B$5:$B$34,0))),""))</f>
        <v/>
      </c>
      <c r="D357" s="32" t="str">
        <f>IF($B357="","",IFERROR(IF(INDEX(Çalışanlar!$E$5:$E$34,MATCH($B357,Çalışanlar!$B$5:$B$34,0))="","",INDEX(Çalışanlar!$E$5:$E$34,MATCH($B357,Çalışanlar!$B$5:$B$34,0))),""))</f>
        <v/>
      </c>
      <c r="E357" s="25"/>
      <c r="F357" s="25"/>
      <c r="G357" s="22"/>
      <c r="H357" s="26" t="str">
        <f t="shared" si="15"/>
        <v/>
      </c>
      <c r="I357" s="27" t="str">
        <f t="shared" si="16"/>
        <v/>
      </c>
      <c r="J357" s="27" t="str">
        <f t="shared" si="17"/>
        <v/>
      </c>
      <c r="K357" s="21"/>
    </row>
    <row r="358" spans="1:11" x14ac:dyDescent="0.2">
      <c r="A358" s="20"/>
      <c r="B358" s="21"/>
      <c r="C358" s="24" t="str">
        <f>IF($B358="","",IFERROR(IF(INDEX(Çalışanlar!$D$5:$D$34,MATCH($B358,Çalışanlar!$B$5:$B$34,0))="","",INDEX(Çalışanlar!$D$5:$D$34,MATCH($B358,Çalışanlar!$B$5:$B$34,0))),""))</f>
        <v/>
      </c>
      <c r="D358" s="32" t="str">
        <f>IF($B358="","",IFERROR(IF(INDEX(Çalışanlar!$E$5:$E$34,MATCH($B358,Çalışanlar!$B$5:$B$34,0))="","",INDEX(Çalışanlar!$E$5:$E$34,MATCH($B358,Çalışanlar!$B$5:$B$34,0))),""))</f>
        <v/>
      </c>
      <c r="E358" s="25"/>
      <c r="F358" s="25"/>
      <c r="G358" s="22"/>
      <c r="H358" s="26" t="str">
        <f t="shared" si="15"/>
        <v/>
      </c>
      <c r="I358" s="27" t="str">
        <f t="shared" si="16"/>
        <v/>
      </c>
      <c r="J358" s="27" t="str">
        <f t="shared" si="17"/>
        <v/>
      </c>
      <c r="K358" s="21"/>
    </row>
    <row r="359" spans="1:11" x14ac:dyDescent="0.2">
      <c r="A359" s="20"/>
      <c r="B359" s="21"/>
      <c r="C359" s="24" t="str">
        <f>IF($B359="","",IFERROR(IF(INDEX(Çalışanlar!$D$5:$D$34,MATCH($B359,Çalışanlar!$B$5:$B$34,0))="","",INDEX(Çalışanlar!$D$5:$D$34,MATCH($B359,Çalışanlar!$B$5:$B$34,0))),""))</f>
        <v/>
      </c>
      <c r="D359" s="32" t="str">
        <f>IF($B359="","",IFERROR(IF(INDEX(Çalışanlar!$E$5:$E$34,MATCH($B359,Çalışanlar!$B$5:$B$34,0))="","",INDEX(Çalışanlar!$E$5:$E$34,MATCH($B359,Çalışanlar!$B$5:$B$34,0))),""))</f>
        <v/>
      </c>
      <c r="E359" s="25"/>
      <c r="F359" s="25"/>
      <c r="G359" s="22"/>
      <c r="H359" s="26" t="str">
        <f t="shared" si="15"/>
        <v/>
      </c>
      <c r="I359" s="27" t="str">
        <f t="shared" si="16"/>
        <v/>
      </c>
      <c r="J359" s="27" t="str">
        <f t="shared" si="17"/>
        <v/>
      </c>
      <c r="K359" s="21"/>
    </row>
    <row r="360" spans="1:11" x14ac:dyDescent="0.2">
      <c r="A360" s="20"/>
      <c r="B360" s="21"/>
      <c r="C360" s="24" t="str">
        <f>IF($B360="","",IFERROR(IF(INDEX(Çalışanlar!$D$5:$D$34,MATCH($B360,Çalışanlar!$B$5:$B$34,0))="","",INDEX(Çalışanlar!$D$5:$D$34,MATCH($B360,Çalışanlar!$B$5:$B$34,0))),""))</f>
        <v/>
      </c>
      <c r="D360" s="32" t="str">
        <f>IF($B360="","",IFERROR(IF(INDEX(Çalışanlar!$E$5:$E$34,MATCH($B360,Çalışanlar!$B$5:$B$34,0))="","",INDEX(Çalışanlar!$E$5:$E$34,MATCH($B360,Çalışanlar!$B$5:$B$34,0))),""))</f>
        <v/>
      </c>
      <c r="E360" s="25"/>
      <c r="F360" s="25"/>
      <c r="G360" s="22"/>
      <c r="H360" s="26" t="str">
        <f t="shared" si="15"/>
        <v/>
      </c>
      <c r="I360" s="27" t="str">
        <f t="shared" si="16"/>
        <v/>
      </c>
      <c r="J360" s="27" t="str">
        <f t="shared" si="17"/>
        <v/>
      </c>
      <c r="K360" s="21"/>
    </row>
    <row r="361" spans="1:11" x14ac:dyDescent="0.2">
      <c r="A361" s="20"/>
      <c r="B361" s="21"/>
      <c r="C361" s="24" t="str">
        <f>IF($B361="","",IFERROR(IF(INDEX(Çalışanlar!$D$5:$D$34,MATCH($B361,Çalışanlar!$B$5:$B$34,0))="","",INDEX(Çalışanlar!$D$5:$D$34,MATCH($B361,Çalışanlar!$B$5:$B$34,0))),""))</f>
        <v/>
      </c>
      <c r="D361" s="32" t="str">
        <f>IF($B361="","",IFERROR(IF(INDEX(Çalışanlar!$E$5:$E$34,MATCH($B361,Çalışanlar!$B$5:$B$34,0))="","",INDEX(Çalışanlar!$E$5:$E$34,MATCH($B361,Çalışanlar!$B$5:$B$34,0))),""))</f>
        <v/>
      </c>
      <c r="E361" s="25"/>
      <c r="F361" s="25"/>
      <c r="G361" s="22"/>
      <c r="H361" s="26" t="str">
        <f t="shared" si="15"/>
        <v/>
      </c>
      <c r="I361" s="27" t="str">
        <f t="shared" si="16"/>
        <v/>
      </c>
      <c r="J361" s="27" t="str">
        <f t="shared" si="17"/>
        <v/>
      </c>
      <c r="K361" s="21"/>
    </row>
    <row r="362" spans="1:11" x14ac:dyDescent="0.2">
      <c r="A362" s="20"/>
      <c r="B362" s="21"/>
      <c r="C362" s="24" t="str">
        <f>IF($B362="","",IFERROR(IF(INDEX(Çalışanlar!$D$5:$D$34,MATCH($B362,Çalışanlar!$B$5:$B$34,0))="","",INDEX(Çalışanlar!$D$5:$D$34,MATCH($B362,Çalışanlar!$B$5:$B$34,0))),""))</f>
        <v/>
      </c>
      <c r="D362" s="32" t="str">
        <f>IF($B362="","",IFERROR(IF(INDEX(Çalışanlar!$E$5:$E$34,MATCH($B362,Çalışanlar!$B$5:$B$34,0))="","",INDEX(Çalışanlar!$E$5:$E$34,MATCH($B362,Çalışanlar!$B$5:$B$34,0))),""))</f>
        <v/>
      </c>
      <c r="E362" s="25"/>
      <c r="F362" s="25"/>
      <c r="G362" s="22"/>
      <c r="H362" s="26" t="str">
        <f t="shared" si="15"/>
        <v/>
      </c>
      <c r="I362" s="27" t="str">
        <f t="shared" si="16"/>
        <v/>
      </c>
      <c r="J362" s="27" t="str">
        <f t="shared" si="17"/>
        <v/>
      </c>
      <c r="K362" s="21"/>
    </row>
    <row r="363" spans="1:11" x14ac:dyDescent="0.2">
      <c r="A363" s="20"/>
      <c r="B363" s="21"/>
      <c r="C363" s="24" t="str">
        <f>IF($B363="","",IFERROR(IF(INDEX(Çalışanlar!$D$5:$D$34,MATCH($B363,Çalışanlar!$B$5:$B$34,0))="","",INDEX(Çalışanlar!$D$5:$D$34,MATCH($B363,Çalışanlar!$B$5:$B$34,0))),""))</f>
        <v/>
      </c>
      <c r="D363" s="32" t="str">
        <f>IF($B363="","",IFERROR(IF(INDEX(Çalışanlar!$E$5:$E$34,MATCH($B363,Çalışanlar!$B$5:$B$34,0))="","",INDEX(Çalışanlar!$E$5:$E$34,MATCH($B363,Çalışanlar!$B$5:$B$34,0))),""))</f>
        <v/>
      </c>
      <c r="E363" s="25"/>
      <c r="F363" s="25"/>
      <c r="G363" s="22"/>
      <c r="H363" s="26" t="str">
        <f t="shared" si="15"/>
        <v/>
      </c>
      <c r="I363" s="27" t="str">
        <f t="shared" si="16"/>
        <v/>
      </c>
      <c r="J363" s="27" t="str">
        <f t="shared" si="17"/>
        <v/>
      </c>
      <c r="K363" s="21"/>
    </row>
    <row r="364" spans="1:11" x14ac:dyDescent="0.2">
      <c r="A364" s="20"/>
      <c r="B364" s="21"/>
      <c r="C364" s="24" t="str">
        <f>IF($B364="","",IFERROR(IF(INDEX(Çalışanlar!$D$5:$D$34,MATCH($B364,Çalışanlar!$B$5:$B$34,0))="","",INDEX(Çalışanlar!$D$5:$D$34,MATCH($B364,Çalışanlar!$B$5:$B$34,0))),""))</f>
        <v/>
      </c>
      <c r="D364" s="32" t="str">
        <f>IF($B364="","",IFERROR(IF(INDEX(Çalışanlar!$E$5:$E$34,MATCH($B364,Çalışanlar!$B$5:$B$34,0))="","",INDEX(Çalışanlar!$E$5:$E$34,MATCH($B364,Çalışanlar!$B$5:$B$34,0))),""))</f>
        <v/>
      </c>
      <c r="E364" s="25"/>
      <c r="F364" s="25"/>
      <c r="G364" s="22"/>
      <c r="H364" s="26" t="str">
        <f t="shared" si="15"/>
        <v/>
      </c>
      <c r="I364" s="27" t="str">
        <f t="shared" si="16"/>
        <v/>
      </c>
      <c r="J364" s="27" t="str">
        <f t="shared" si="17"/>
        <v/>
      </c>
      <c r="K364" s="21"/>
    </row>
    <row r="365" spans="1:11" x14ac:dyDescent="0.2">
      <c r="A365" s="20"/>
      <c r="B365" s="21"/>
      <c r="C365" s="24" t="str">
        <f>IF($B365="","",IFERROR(IF(INDEX(Çalışanlar!$D$5:$D$34,MATCH($B365,Çalışanlar!$B$5:$B$34,0))="","",INDEX(Çalışanlar!$D$5:$D$34,MATCH($B365,Çalışanlar!$B$5:$B$34,0))),""))</f>
        <v/>
      </c>
      <c r="D365" s="32" t="str">
        <f>IF($B365="","",IFERROR(IF(INDEX(Çalışanlar!$E$5:$E$34,MATCH($B365,Çalışanlar!$B$5:$B$34,0))="","",INDEX(Çalışanlar!$E$5:$E$34,MATCH($B365,Çalışanlar!$B$5:$B$34,0))),""))</f>
        <v/>
      </c>
      <c r="E365" s="25"/>
      <c r="F365" s="25"/>
      <c r="G365" s="22"/>
      <c r="H365" s="26" t="str">
        <f t="shared" si="15"/>
        <v/>
      </c>
      <c r="I365" s="27" t="str">
        <f t="shared" si="16"/>
        <v/>
      </c>
      <c r="J365" s="27" t="str">
        <f t="shared" si="17"/>
        <v/>
      </c>
      <c r="K365" s="21"/>
    </row>
    <row r="366" spans="1:11" x14ac:dyDescent="0.2">
      <c r="A366" s="20"/>
      <c r="B366" s="21"/>
      <c r="C366" s="24" t="str">
        <f>IF($B366="","",IFERROR(IF(INDEX(Çalışanlar!$D$5:$D$34,MATCH($B366,Çalışanlar!$B$5:$B$34,0))="","",INDEX(Çalışanlar!$D$5:$D$34,MATCH($B366,Çalışanlar!$B$5:$B$34,0))),""))</f>
        <v/>
      </c>
      <c r="D366" s="32" t="str">
        <f>IF($B366="","",IFERROR(IF(INDEX(Çalışanlar!$E$5:$E$34,MATCH($B366,Çalışanlar!$B$5:$B$34,0))="","",INDEX(Çalışanlar!$E$5:$E$34,MATCH($B366,Çalışanlar!$B$5:$B$34,0))),""))</f>
        <v/>
      </c>
      <c r="E366" s="25"/>
      <c r="F366" s="25"/>
      <c r="G366" s="22"/>
      <c r="H366" s="26" t="str">
        <f t="shared" si="15"/>
        <v/>
      </c>
      <c r="I366" s="27" t="str">
        <f t="shared" si="16"/>
        <v/>
      </c>
      <c r="J366" s="27" t="str">
        <f t="shared" si="17"/>
        <v/>
      </c>
      <c r="K366" s="21"/>
    </row>
    <row r="367" spans="1:11" x14ac:dyDescent="0.2">
      <c r="A367" s="20"/>
      <c r="B367" s="21"/>
      <c r="C367" s="24" t="str">
        <f>IF($B367="","",IFERROR(IF(INDEX(Çalışanlar!$D$5:$D$34,MATCH($B367,Çalışanlar!$B$5:$B$34,0))="","",INDEX(Çalışanlar!$D$5:$D$34,MATCH($B367,Çalışanlar!$B$5:$B$34,0))),""))</f>
        <v/>
      </c>
      <c r="D367" s="32" t="str">
        <f>IF($B367="","",IFERROR(IF(INDEX(Çalışanlar!$E$5:$E$34,MATCH($B367,Çalışanlar!$B$5:$B$34,0))="","",INDEX(Çalışanlar!$E$5:$E$34,MATCH($B367,Çalışanlar!$B$5:$B$34,0))),""))</f>
        <v/>
      </c>
      <c r="E367" s="25"/>
      <c r="F367" s="25"/>
      <c r="G367" s="22"/>
      <c r="H367" s="26" t="str">
        <f t="shared" si="15"/>
        <v/>
      </c>
      <c r="I367" s="27" t="str">
        <f t="shared" si="16"/>
        <v/>
      </c>
      <c r="J367" s="27" t="str">
        <f t="shared" si="17"/>
        <v/>
      </c>
      <c r="K367" s="21"/>
    </row>
    <row r="368" spans="1:11" x14ac:dyDescent="0.2">
      <c r="A368" s="20"/>
      <c r="B368" s="21"/>
      <c r="C368" s="24" t="str">
        <f>IF($B368="","",IFERROR(IF(INDEX(Çalışanlar!$D$5:$D$34,MATCH($B368,Çalışanlar!$B$5:$B$34,0))="","",INDEX(Çalışanlar!$D$5:$D$34,MATCH($B368,Çalışanlar!$B$5:$B$34,0))),""))</f>
        <v/>
      </c>
      <c r="D368" s="32" t="str">
        <f>IF($B368="","",IFERROR(IF(INDEX(Çalışanlar!$E$5:$E$34,MATCH($B368,Çalışanlar!$B$5:$B$34,0))="","",INDEX(Çalışanlar!$E$5:$E$34,MATCH($B368,Çalışanlar!$B$5:$B$34,0))),""))</f>
        <v/>
      </c>
      <c r="E368" s="25"/>
      <c r="F368" s="25"/>
      <c r="G368" s="22"/>
      <c r="H368" s="26" t="str">
        <f t="shared" si="15"/>
        <v/>
      </c>
      <c r="I368" s="27" t="str">
        <f t="shared" si="16"/>
        <v/>
      </c>
      <c r="J368" s="27" t="str">
        <f t="shared" si="17"/>
        <v/>
      </c>
      <c r="K368" s="21"/>
    </row>
    <row r="369" spans="1:11" x14ac:dyDescent="0.2">
      <c r="A369" s="20"/>
      <c r="B369" s="21"/>
      <c r="C369" s="24" t="str">
        <f>IF($B369="","",IFERROR(IF(INDEX(Çalışanlar!$D$5:$D$34,MATCH($B369,Çalışanlar!$B$5:$B$34,0))="","",INDEX(Çalışanlar!$D$5:$D$34,MATCH($B369,Çalışanlar!$B$5:$B$34,0))),""))</f>
        <v/>
      </c>
      <c r="D369" s="32" t="str">
        <f>IF($B369="","",IFERROR(IF(INDEX(Çalışanlar!$E$5:$E$34,MATCH($B369,Çalışanlar!$B$5:$B$34,0))="","",INDEX(Çalışanlar!$E$5:$E$34,MATCH($B369,Çalışanlar!$B$5:$B$34,0))),""))</f>
        <v/>
      </c>
      <c r="E369" s="25"/>
      <c r="F369" s="25"/>
      <c r="G369" s="22"/>
      <c r="H369" s="26" t="str">
        <f t="shared" si="15"/>
        <v/>
      </c>
      <c r="I369" s="27" t="str">
        <f t="shared" si="16"/>
        <v/>
      </c>
      <c r="J369" s="27" t="str">
        <f t="shared" si="17"/>
        <v/>
      </c>
      <c r="K369" s="21"/>
    </row>
    <row r="370" spans="1:11" x14ac:dyDescent="0.2">
      <c r="A370" s="20"/>
      <c r="B370" s="21"/>
      <c r="C370" s="24" t="str">
        <f>IF($B370="","",IFERROR(IF(INDEX(Çalışanlar!$D$5:$D$34,MATCH($B370,Çalışanlar!$B$5:$B$34,0))="","",INDEX(Çalışanlar!$D$5:$D$34,MATCH($B370,Çalışanlar!$B$5:$B$34,0))),""))</f>
        <v/>
      </c>
      <c r="D370" s="32" t="str">
        <f>IF($B370="","",IFERROR(IF(INDEX(Çalışanlar!$E$5:$E$34,MATCH($B370,Çalışanlar!$B$5:$B$34,0))="","",INDEX(Çalışanlar!$E$5:$E$34,MATCH($B370,Çalışanlar!$B$5:$B$34,0))),""))</f>
        <v/>
      </c>
      <c r="E370" s="25"/>
      <c r="F370" s="25"/>
      <c r="G370" s="22"/>
      <c r="H370" s="26" t="str">
        <f t="shared" si="15"/>
        <v/>
      </c>
      <c r="I370" s="27" t="str">
        <f t="shared" si="16"/>
        <v/>
      </c>
      <c r="J370" s="27" t="str">
        <f t="shared" si="17"/>
        <v/>
      </c>
      <c r="K370" s="21"/>
    </row>
    <row r="371" spans="1:11" x14ac:dyDescent="0.2">
      <c r="A371" s="20"/>
      <c r="B371" s="21"/>
      <c r="C371" s="24" t="str">
        <f>IF($B371="","",IFERROR(IF(INDEX(Çalışanlar!$D$5:$D$34,MATCH($B371,Çalışanlar!$B$5:$B$34,0))="","",INDEX(Çalışanlar!$D$5:$D$34,MATCH($B371,Çalışanlar!$B$5:$B$34,0))),""))</f>
        <v/>
      </c>
      <c r="D371" s="32" t="str">
        <f>IF($B371="","",IFERROR(IF(INDEX(Çalışanlar!$E$5:$E$34,MATCH($B371,Çalışanlar!$B$5:$B$34,0))="","",INDEX(Çalışanlar!$E$5:$E$34,MATCH($B371,Çalışanlar!$B$5:$B$34,0))),""))</f>
        <v/>
      </c>
      <c r="E371" s="25"/>
      <c r="F371" s="25"/>
      <c r="G371" s="22"/>
      <c r="H371" s="26" t="str">
        <f t="shared" si="15"/>
        <v/>
      </c>
      <c r="I371" s="27" t="str">
        <f t="shared" si="16"/>
        <v/>
      </c>
      <c r="J371" s="27" t="str">
        <f t="shared" si="17"/>
        <v/>
      </c>
      <c r="K371" s="21"/>
    </row>
    <row r="372" spans="1:11" x14ac:dyDescent="0.2">
      <c r="A372" s="20"/>
      <c r="B372" s="21"/>
      <c r="C372" s="24" t="str">
        <f>IF($B372="","",IFERROR(IF(INDEX(Çalışanlar!$D$5:$D$34,MATCH($B372,Çalışanlar!$B$5:$B$34,0))="","",INDEX(Çalışanlar!$D$5:$D$34,MATCH($B372,Çalışanlar!$B$5:$B$34,0))),""))</f>
        <v/>
      </c>
      <c r="D372" s="32" t="str">
        <f>IF($B372="","",IFERROR(IF(INDEX(Çalışanlar!$E$5:$E$34,MATCH($B372,Çalışanlar!$B$5:$B$34,0))="","",INDEX(Çalışanlar!$E$5:$E$34,MATCH($B372,Çalışanlar!$B$5:$B$34,0))),""))</f>
        <v/>
      </c>
      <c r="E372" s="25"/>
      <c r="F372" s="25"/>
      <c r="G372" s="22"/>
      <c r="H372" s="26" t="str">
        <f t="shared" si="15"/>
        <v/>
      </c>
      <c r="I372" s="27" t="str">
        <f t="shared" si="16"/>
        <v/>
      </c>
      <c r="J372" s="27" t="str">
        <f t="shared" si="17"/>
        <v/>
      </c>
      <c r="K372" s="21"/>
    </row>
    <row r="373" spans="1:11" x14ac:dyDescent="0.2">
      <c r="A373" s="20"/>
      <c r="B373" s="21"/>
      <c r="C373" s="24" t="str">
        <f>IF($B373="","",IFERROR(IF(INDEX(Çalışanlar!$D$5:$D$34,MATCH($B373,Çalışanlar!$B$5:$B$34,0))="","",INDEX(Çalışanlar!$D$5:$D$34,MATCH($B373,Çalışanlar!$B$5:$B$34,0))),""))</f>
        <v/>
      </c>
      <c r="D373" s="32" t="str">
        <f>IF($B373="","",IFERROR(IF(INDEX(Çalışanlar!$E$5:$E$34,MATCH($B373,Çalışanlar!$B$5:$B$34,0))="","",INDEX(Çalışanlar!$E$5:$E$34,MATCH($B373,Çalışanlar!$B$5:$B$34,0))),""))</f>
        <v/>
      </c>
      <c r="E373" s="25"/>
      <c r="F373" s="25"/>
      <c r="G373" s="22"/>
      <c r="H373" s="26" t="str">
        <f t="shared" si="15"/>
        <v/>
      </c>
      <c r="I373" s="27" t="str">
        <f t="shared" si="16"/>
        <v/>
      </c>
      <c r="J373" s="27" t="str">
        <f t="shared" si="17"/>
        <v/>
      </c>
      <c r="K373" s="21"/>
    </row>
    <row r="374" spans="1:11" x14ac:dyDescent="0.2">
      <c r="A374" s="20"/>
      <c r="B374" s="21"/>
      <c r="C374" s="24" t="str">
        <f>IF($B374="","",IFERROR(IF(INDEX(Çalışanlar!$D$5:$D$34,MATCH($B374,Çalışanlar!$B$5:$B$34,0))="","",INDEX(Çalışanlar!$D$5:$D$34,MATCH($B374,Çalışanlar!$B$5:$B$34,0))),""))</f>
        <v/>
      </c>
      <c r="D374" s="32" t="str">
        <f>IF($B374="","",IFERROR(IF(INDEX(Çalışanlar!$E$5:$E$34,MATCH($B374,Çalışanlar!$B$5:$B$34,0))="","",INDEX(Çalışanlar!$E$5:$E$34,MATCH($B374,Çalışanlar!$B$5:$B$34,0))),""))</f>
        <v/>
      </c>
      <c r="E374" s="25"/>
      <c r="F374" s="25"/>
      <c r="G374" s="22"/>
      <c r="H374" s="26" t="str">
        <f t="shared" si="15"/>
        <v/>
      </c>
      <c r="I374" s="27" t="str">
        <f t="shared" si="16"/>
        <v/>
      </c>
      <c r="J374" s="27" t="str">
        <f t="shared" si="17"/>
        <v/>
      </c>
      <c r="K374" s="21"/>
    </row>
    <row r="375" spans="1:11" x14ac:dyDescent="0.2">
      <c r="A375" s="20"/>
      <c r="B375" s="21"/>
      <c r="C375" s="24" t="str">
        <f>IF($B375="","",IFERROR(IF(INDEX(Çalışanlar!$D$5:$D$34,MATCH($B375,Çalışanlar!$B$5:$B$34,0))="","",INDEX(Çalışanlar!$D$5:$D$34,MATCH($B375,Çalışanlar!$B$5:$B$34,0))),""))</f>
        <v/>
      </c>
      <c r="D375" s="32" t="str">
        <f>IF($B375="","",IFERROR(IF(INDEX(Çalışanlar!$E$5:$E$34,MATCH($B375,Çalışanlar!$B$5:$B$34,0))="","",INDEX(Çalışanlar!$E$5:$E$34,MATCH($B375,Çalışanlar!$B$5:$B$34,0))),""))</f>
        <v/>
      </c>
      <c r="E375" s="25"/>
      <c r="F375" s="25"/>
      <c r="G375" s="22"/>
      <c r="H375" s="26" t="str">
        <f t="shared" si="15"/>
        <v/>
      </c>
      <c r="I375" s="27" t="str">
        <f t="shared" si="16"/>
        <v/>
      </c>
      <c r="J375" s="27" t="str">
        <f t="shared" si="17"/>
        <v/>
      </c>
      <c r="K375" s="21"/>
    </row>
    <row r="376" spans="1:11" x14ac:dyDescent="0.2">
      <c r="A376" s="20"/>
      <c r="B376" s="21"/>
      <c r="C376" s="24" t="str">
        <f>IF($B376="","",IFERROR(IF(INDEX(Çalışanlar!$D$5:$D$34,MATCH($B376,Çalışanlar!$B$5:$B$34,0))="","",INDEX(Çalışanlar!$D$5:$D$34,MATCH($B376,Çalışanlar!$B$5:$B$34,0))),""))</f>
        <v/>
      </c>
      <c r="D376" s="32" t="str">
        <f>IF($B376="","",IFERROR(IF(INDEX(Çalışanlar!$E$5:$E$34,MATCH($B376,Çalışanlar!$B$5:$B$34,0))="","",INDEX(Çalışanlar!$E$5:$E$34,MATCH($B376,Çalışanlar!$B$5:$B$34,0))),""))</f>
        <v/>
      </c>
      <c r="E376" s="25"/>
      <c r="F376" s="25"/>
      <c r="G376" s="22"/>
      <c r="H376" s="26" t="str">
        <f t="shared" si="15"/>
        <v/>
      </c>
      <c r="I376" s="27" t="str">
        <f t="shared" si="16"/>
        <v/>
      </c>
      <c r="J376" s="27" t="str">
        <f t="shared" si="17"/>
        <v/>
      </c>
      <c r="K376" s="21"/>
    </row>
    <row r="377" spans="1:11" x14ac:dyDescent="0.2">
      <c r="A377" s="20"/>
      <c r="B377" s="21"/>
      <c r="C377" s="24" t="str">
        <f>IF($B377="","",IFERROR(IF(INDEX(Çalışanlar!$D$5:$D$34,MATCH($B377,Çalışanlar!$B$5:$B$34,0))="","",INDEX(Çalışanlar!$D$5:$D$34,MATCH($B377,Çalışanlar!$B$5:$B$34,0))),""))</f>
        <v/>
      </c>
      <c r="D377" s="32" t="str">
        <f>IF($B377="","",IFERROR(IF(INDEX(Çalışanlar!$E$5:$E$34,MATCH($B377,Çalışanlar!$B$5:$B$34,0))="","",INDEX(Çalışanlar!$E$5:$E$34,MATCH($B377,Çalışanlar!$B$5:$B$34,0))),""))</f>
        <v/>
      </c>
      <c r="E377" s="25"/>
      <c r="F377" s="25"/>
      <c r="G377" s="22"/>
      <c r="H377" s="26" t="str">
        <f t="shared" si="15"/>
        <v/>
      </c>
      <c r="I377" s="27" t="str">
        <f t="shared" si="16"/>
        <v/>
      </c>
      <c r="J377" s="27" t="str">
        <f t="shared" si="17"/>
        <v/>
      </c>
      <c r="K377" s="21"/>
    </row>
    <row r="378" spans="1:11" x14ac:dyDescent="0.2">
      <c r="A378" s="20"/>
      <c r="B378" s="21"/>
      <c r="C378" s="24" t="str">
        <f>IF($B378="","",IFERROR(IF(INDEX(Çalışanlar!$D$5:$D$34,MATCH($B378,Çalışanlar!$B$5:$B$34,0))="","",INDEX(Çalışanlar!$D$5:$D$34,MATCH($B378,Çalışanlar!$B$5:$B$34,0))),""))</f>
        <v/>
      </c>
      <c r="D378" s="32" t="str">
        <f>IF($B378="","",IFERROR(IF(INDEX(Çalışanlar!$E$5:$E$34,MATCH($B378,Çalışanlar!$B$5:$B$34,0))="","",INDEX(Çalışanlar!$E$5:$E$34,MATCH($B378,Çalışanlar!$B$5:$B$34,0))),""))</f>
        <v/>
      </c>
      <c r="E378" s="25"/>
      <c r="F378" s="25"/>
      <c r="G378" s="22"/>
      <c r="H378" s="26" t="str">
        <f t="shared" si="15"/>
        <v/>
      </c>
      <c r="I378" s="27" t="str">
        <f t="shared" si="16"/>
        <v/>
      </c>
      <c r="J378" s="27" t="str">
        <f t="shared" si="17"/>
        <v/>
      </c>
      <c r="K378" s="21"/>
    </row>
    <row r="379" spans="1:11" x14ac:dyDescent="0.2">
      <c r="A379" s="20"/>
      <c r="B379" s="21"/>
      <c r="C379" s="24" t="str">
        <f>IF($B379="","",IFERROR(IF(INDEX(Çalışanlar!$D$5:$D$34,MATCH($B379,Çalışanlar!$B$5:$B$34,0))="","",INDEX(Çalışanlar!$D$5:$D$34,MATCH($B379,Çalışanlar!$B$5:$B$34,0))),""))</f>
        <v/>
      </c>
      <c r="D379" s="32" t="str">
        <f>IF($B379="","",IFERROR(IF(INDEX(Çalışanlar!$E$5:$E$34,MATCH($B379,Çalışanlar!$B$5:$B$34,0))="","",INDEX(Çalışanlar!$E$5:$E$34,MATCH($B379,Çalışanlar!$B$5:$B$34,0))),""))</f>
        <v/>
      </c>
      <c r="E379" s="25"/>
      <c r="F379" s="25"/>
      <c r="G379" s="22"/>
      <c r="H379" s="26" t="str">
        <f t="shared" si="15"/>
        <v/>
      </c>
      <c r="I379" s="27" t="str">
        <f t="shared" si="16"/>
        <v/>
      </c>
      <c r="J379" s="27" t="str">
        <f t="shared" si="17"/>
        <v/>
      </c>
      <c r="K379" s="21"/>
    </row>
    <row r="380" spans="1:11" x14ac:dyDescent="0.2">
      <c r="A380" s="20"/>
      <c r="B380" s="21"/>
      <c r="C380" s="24" t="str">
        <f>IF($B380="","",IFERROR(IF(INDEX(Çalışanlar!$D$5:$D$34,MATCH($B380,Çalışanlar!$B$5:$B$34,0))="","",INDEX(Çalışanlar!$D$5:$D$34,MATCH($B380,Çalışanlar!$B$5:$B$34,0))),""))</f>
        <v/>
      </c>
      <c r="D380" s="32" t="str">
        <f>IF($B380="","",IFERROR(IF(INDEX(Çalışanlar!$E$5:$E$34,MATCH($B380,Çalışanlar!$B$5:$B$34,0))="","",INDEX(Çalışanlar!$E$5:$E$34,MATCH($B380,Çalışanlar!$B$5:$B$34,0))),""))</f>
        <v/>
      </c>
      <c r="E380" s="25"/>
      <c r="F380" s="25"/>
      <c r="G380" s="22"/>
      <c r="H380" s="26" t="str">
        <f t="shared" si="15"/>
        <v/>
      </c>
      <c r="I380" s="27" t="str">
        <f t="shared" si="16"/>
        <v/>
      </c>
      <c r="J380" s="27" t="str">
        <f t="shared" si="17"/>
        <v/>
      </c>
      <c r="K380" s="21"/>
    </row>
    <row r="381" spans="1:11" x14ac:dyDescent="0.2">
      <c r="A381" s="20"/>
      <c r="B381" s="21"/>
      <c r="C381" s="24" t="str">
        <f>IF($B381="","",IFERROR(IF(INDEX(Çalışanlar!$D$5:$D$34,MATCH($B381,Çalışanlar!$B$5:$B$34,0))="","",INDEX(Çalışanlar!$D$5:$D$34,MATCH($B381,Çalışanlar!$B$5:$B$34,0))),""))</f>
        <v/>
      </c>
      <c r="D381" s="32" t="str">
        <f>IF($B381="","",IFERROR(IF(INDEX(Çalışanlar!$E$5:$E$34,MATCH($B381,Çalışanlar!$B$5:$B$34,0))="","",INDEX(Çalışanlar!$E$5:$E$34,MATCH($B381,Çalışanlar!$B$5:$B$34,0))),""))</f>
        <v/>
      </c>
      <c r="E381" s="25"/>
      <c r="F381" s="25"/>
      <c r="G381" s="22"/>
      <c r="H381" s="26" t="str">
        <f t="shared" si="15"/>
        <v/>
      </c>
      <c r="I381" s="27" t="str">
        <f t="shared" si="16"/>
        <v/>
      </c>
      <c r="J381" s="27" t="str">
        <f t="shared" si="17"/>
        <v/>
      </c>
      <c r="K381" s="21"/>
    </row>
    <row r="382" spans="1:11" x14ac:dyDescent="0.2">
      <c r="A382" s="20"/>
      <c r="B382" s="21"/>
      <c r="C382" s="24" t="str">
        <f>IF($B382="","",IFERROR(IF(INDEX(Çalışanlar!$D$5:$D$34,MATCH($B382,Çalışanlar!$B$5:$B$34,0))="","",INDEX(Çalışanlar!$D$5:$D$34,MATCH($B382,Çalışanlar!$B$5:$B$34,0))),""))</f>
        <v/>
      </c>
      <c r="D382" s="32" t="str">
        <f>IF($B382="","",IFERROR(IF(INDEX(Çalışanlar!$E$5:$E$34,MATCH($B382,Çalışanlar!$B$5:$B$34,0))="","",INDEX(Çalışanlar!$E$5:$E$34,MATCH($B382,Çalışanlar!$B$5:$B$34,0))),""))</f>
        <v/>
      </c>
      <c r="E382" s="25"/>
      <c r="F382" s="25"/>
      <c r="G382" s="22"/>
      <c r="H382" s="26" t="str">
        <f t="shared" si="15"/>
        <v/>
      </c>
      <c r="I382" s="27" t="str">
        <f t="shared" si="16"/>
        <v/>
      </c>
      <c r="J382" s="27" t="str">
        <f t="shared" si="17"/>
        <v/>
      </c>
      <c r="K382" s="21"/>
    </row>
    <row r="383" spans="1:11" x14ac:dyDescent="0.2">
      <c r="A383" s="20"/>
      <c r="B383" s="21"/>
      <c r="C383" s="24" t="str">
        <f>IF($B383="","",IFERROR(IF(INDEX(Çalışanlar!$D$5:$D$34,MATCH($B383,Çalışanlar!$B$5:$B$34,0))="","",INDEX(Çalışanlar!$D$5:$D$34,MATCH($B383,Çalışanlar!$B$5:$B$34,0))),""))</f>
        <v/>
      </c>
      <c r="D383" s="32" t="str">
        <f>IF($B383="","",IFERROR(IF(INDEX(Çalışanlar!$E$5:$E$34,MATCH($B383,Çalışanlar!$B$5:$B$34,0))="","",INDEX(Çalışanlar!$E$5:$E$34,MATCH($B383,Çalışanlar!$B$5:$B$34,0))),""))</f>
        <v/>
      </c>
      <c r="E383" s="25"/>
      <c r="F383" s="25"/>
      <c r="G383" s="22"/>
      <c r="H383" s="26" t="str">
        <f t="shared" si="15"/>
        <v/>
      </c>
      <c r="I383" s="27" t="str">
        <f t="shared" si="16"/>
        <v/>
      </c>
      <c r="J383" s="27" t="str">
        <f t="shared" si="17"/>
        <v/>
      </c>
      <c r="K383" s="21"/>
    </row>
    <row r="384" spans="1:11" x14ac:dyDescent="0.2">
      <c r="A384" s="20"/>
      <c r="B384" s="21"/>
      <c r="C384" s="24" t="str">
        <f>IF($B384="","",IFERROR(IF(INDEX(Çalışanlar!$D$5:$D$34,MATCH($B384,Çalışanlar!$B$5:$B$34,0))="","",INDEX(Çalışanlar!$D$5:$D$34,MATCH($B384,Çalışanlar!$B$5:$B$34,0))),""))</f>
        <v/>
      </c>
      <c r="D384" s="32" t="str">
        <f>IF($B384="","",IFERROR(IF(INDEX(Çalışanlar!$E$5:$E$34,MATCH($B384,Çalışanlar!$B$5:$B$34,0))="","",INDEX(Çalışanlar!$E$5:$E$34,MATCH($B384,Çalışanlar!$B$5:$B$34,0))),""))</f>
        <v/>
      </c>
      <c r="E384" s="25"/>
      <c r="F384" s="25"/>
      <c r="G384" s="22"/>
      <c r="H384" s="26" t="str">
        <f t="shared" si="15"/>
        <v/>
      </c>
      <c r="I384" s="27" t="str">
        <f t="shared" si="16"/>
        <v/>
      </c>
      <c r="J384" s="27" t="str">
        <f t="shared" si="17"/>
        <v/>
      </c>
      <c r="K384" s="21"/>
    </row>
    <row r="385" spans="1:11" x14ac:dyDescent="0.2">
      <c r="A385" s="20"/>
      <c r="B385" s="21"/>
      <c r="C385" s="24" t="str">
        <f>IF($B385="","",IFERROR(IF(INDEX(Çalışanlar!$D$5:$D$34,MATCH($B385,Çalışanlar!$B$5:$B$34,0))="","",INDEX(Çalışanlar!$D$5:$D$34,MATCH($B385,Çalışanlar!$B$5:$B$34,0))),""))</f>
        <v/>
      </c>
      <c r="D385" s="32" t="str">
        <f>IF($B385="","",IFERROR(IF(INDEX(Çalışanlar!$E$5:$E$34,MATCH($B385,Çalışanlar!$B$5:$B$34,0))="","",INDEX(Çalışanlar!$E$5:$E$34,MATCH($B385,Çalışanlar!$B$5:$B$34,0))),""))</f>
        <v/>
      </c>
      <c r="E385" s="25"/>
      <c r="F385" s="25"/>
      <c r="G385" s="22"/>
      <c r="H385" s="26" t="str">
        <f t="shared" si="15"/>
        <v/>
      </c>
      <c r="I385" s="27" t="str">
        <f t="shared" si="16"/>
        <v/>
      </c>
      <c r="J385" s="27" t="str">
        <f t="shared" si="17"/>
        <v/>
      </c>
      <c r="K385" s="21"/>
    </row>
    <row r="386" spans="1:11" x14ac:dyDescent="0.2">
      <c r="A386" s="20"/>
      <c r="B386" s="21"/>
      <c r="C386" s="24" t="str">
        <f>IF($B386="","",IFERROR(IF(INDEX(Çalışanlar!$D$5:$D$34,MATCH($B386,Çalışanlar!$B$5:$B$34,0))="","",INDEX(Çalışanlar!$D$5:$D$34,MATCH($B386,Çalışanlar!$B$5:$B$34,0))),""))</f>
        <v/>
      </c>
      <c r="D386" s="32" t="str">
        <f>IF($B386="","",IFERROR(IF(INDEX(Çalışanlar!$E$5:$E$34,MATCH($B386,Çalışanlar!$B$5:$B$34,0))="","",INDEX(Çalışanlar!$E$5:$E$34,MATCH($B386,Çalışanlar!$B$5:$B$34,0))),""))</f>
        <v/>
      </c>
      <c r="E386" s="25"/>
      <c r="F386" s="25"/>
      <c r="G386" s="22"/>
      <c r="H386" s="26" t="str">
        <f t="shared" si="15"/>
        <v/>
      </c>
      <c r="I386" s="27" t="str">
        <f t="shared" si="16"/>
        <v/>
      </c>
      <c r="J386" s="27" t="str">
        <f t="shared" si="17"/>
        <v/>
      </c>
      <c r="K386" s="21"/>
    </row>
    <row r="387" spans="1:11" x14ac:dyDescent="0.2">
      <c r="A387" s="20"/>
      <c r="B387" s="21"/>
      <c r="C387" s="24" t="str">
        <f>IF($B387="","",IFERROR(IF(INDEX(Çalışanlar!$D$5:$D$34,MATCH($B387,Çalışanlar!$B$5:$B$34,0))="","",INDEX(Çalışanlar!$D$5:$D$34,MATCH($B387,Çalışanlar!$B$5:$B$34,0))),""))</f>
        <v/>
      </c>
      <c r="D387" s="32" t="str">
        <f>IF($B387="","",IFERROR(IF(INDEX(Çalışanlar!$E$5:$E$34,MATCH($B387,Çalışanlar!$B$5:$B$34,0))="","",INDEX(Çalışanlar!$E$5:$E$34,MATCH($B387,Çalışanlar!$B$5:$B$34,0))),""))</f>
        <v/>
      </c>
      <c r="E387" s="25"/>
      <c r="F387" s="25"/>
      <c r="G387" s="22"/>
      <c r="H387" s="26" t="str">
        <f t="shared" si="15"/>
        <v/>
      </c>
      <c r="I387" s="27" t="str">
        <f t="shared" si="16"/>
        <v/>
      </c>
      <c r="J387" s="27" t="str">
        <f t="shared" si="17"/>
        <v/>
      </c>
      <c r="K387" s="21"/>
    </row>
    <row r="388" spans="1:11" x14ac:dyDescent="0.2">
      <c r="A388" s="20"/>
      <c r="B388" s="21"/>
      <c r="C388" s="24" t="str">
        <f>IF($B388="","",IFERROR(IF(INDEX(Çalışanlar!$D$5:$D$34,MATCH($B388,Çalışanlar!$B$5:$B$34,0))="","",INDEX(Çalışanlar!$D$5:$D$34,MATCH($B388,Çalışanlar!$B$5:$B$34,0))),""))</f>
        <v/>
      </c>
      <c r="D388" s="32" t="str">
        <f>IF($B388="","",IFERROR(IF(INDEX(Çalışanlar!$E$5:$E$34,MATCH($B388,Çalışanlar!$B$5:$B$34,0))="","",INDEX(Çalışanlar!$E$5:$E$34,MATCH($B388,Çalışanlar!$B$5:$B$34,0))),""))</f>
        <v/>
      </c>
      <c r="E388" s="25"/>
      <c r="F388" s="25"/>
      <c r="G388" s="22"/>
      <c r="H388" s="26" t="str">
        <f t="shared" si="15"/>
        <v/>
      </c>
      <c r="I388" s="27" t="str">
        <f t="shared" si="16"/>
        <v/>
      </c>
      <c r="J388" s="27" t="str">
        <f t="shared" si="17"/>
        <v/>
      </c>
      <c r="K388" s="21"/>
    </row>
    <row r="389" spans="1:11" x14ac:dyDescent="0.2">
      <c r="A389" s="20"/>
      <c r="B389" s="21"/>
      <c r="C389" s="24" t="str">
        <f>IF($B389="","",IFERROR(IF(INDEX(Çalışanlar!$D$5:$D$34,MATCH($B389,Çalışanlar!$B$5:$B$34,0))="","",INDEX(Çalışanlar!$D$5:$D$34,MATCH($B389,Çalışanlar!$B$5:$B$34,0))),""))</f>
        <v/>
      </c>
      <c r="D389" s="32" t="str">
        <f>IF($B389="","",IFERROR(IF(INDEX(Çalışanlar!$E$5:$E$34,MATCH($B389,Çalışanlar!$B$5:$B$34,0))="","",INDEX(Çalışanlar!$E$5:$E$34,MATCH($B389,Çalışanlar!$B$5:$B$34,0))),""))</f>
        <v/>
      </c>
      <c r="E389" s="25"/>
      <c r="F389" s="25"/>
      <c r="G389" s="22"/>
      <c r="H389" s="26" t="str">
        <f t="shared" si="15"/>
        <v/>
      </c>
      <c r="I389" s="27" t="str">
        <f t="shared" si="16"/>
        <v/>
      </c>
      <c r="J389" s="27" t="str">
        <f t="shared" si="17"/>
        <v/>
      </c>
      <c r="K389" s="21"/>
    </row>
    <row r="390" spans="1:11" x14ac:dyDescent="0.2">
      <c r="A390" s="20"/>
      <c r="B390" s="21"/>
      <c r="C390" s="24" t="str">
        <f>IF($B390="","",IFERROR(IF(INDEX(Çalışanlar!$D$5:$D$34,MATCH($B390,Çalışanlar!$B$5:$B$34,0))="","",INDEX(Çalışanlar!$D$5:$D$34,MATCH($B390,Çalışanlar!$B$5:$B$34,0))),""))</f>
        <v/>
      </c>
      <c r="D390" s="32" t="str">
        <f>IF($B390="","",IFERROR(IF(INDEX(Çalışanlar!$E$5:$E$34,MATCH($B390,Çalışanlar!$B$5:$B$34,0))="","",INDEX(Çalışanlar!$E$5:$E$34,MATCH($B390,Çalışanlar!$B$5:$B$34,0))),""))</f>
        <v/>
      </c>
      <c r="E390" s="25"/>
      <c r="F390" s="25"/>
      <c r="G390" s="22"/>
      <c r="H390" s="26" t="str">
        <f t="shared" ref="H390:H405" si="18">IF(OR($E390="",$F390=""),"",ROUND(MOD($F390-$E390,1)*24-N($G390)/60,2))</f>
        <v/>
      </c>
      <c r="I390" s="27" t="str">
        <f t="shared" ref="I390:I405" si="19">IF(OR($D390="",$E390=""),"",IF(ROUND(($E390-$D390)*1440,0)&gt;$C$3,ROUND(($E390-$D390)*1440,0),""))</f>
        <v/>
      </c>
      <c r="J390" s="27" t="str">
        <f t="shared" ref="J390:J405" si="20">IF(AND($E390="",$F390=""),"",IF($F390="","Çıkış yok",IF($E390="","Giriş yok",IF($F390&lt;$E390,"Gece",""))))</f>
        <v/>
      </c>
      <c r="K390" s="21"/>
    </row>
    <row r="391" spans="1:11" x14ac:dyDescent="0.2">
      <c r="A391" s="20"/>
      <c r="B391" s="21"/>
      <c r="C391" s="24" t="str">
        <f>IF($B391="","",IFERROR(IF(INDEX(Çalışanlar!$D$5:$D$34,MATCH($B391,Çalışanlar!$B$5:$B$34,0))="","",INDEX(Çalışanlar!$D$5:$D$34,MATCH($B391,Çalışanlar!$B$5:$B$34,0))),""))</f>
        <v/>
      </c>
      <c r="D391" s="32" t="str">
        <f>IF($B391="","",IFERROR(IF(INDEX(Çalışanlar!$E$5:$E$34,MATCH($B391,Çalışanlar!$B$5:$B$34,0))="","",INDEX(Çalışanlar!$E$5:$E$34,MATCH($B391,Çalışanlar!$B$5:$B$34,0))),""))</f>
        <v/>
      </c>
      <c r="E391" s="25"/>
      <c r="F391" s="25"/>
      <c r="G391" s="22"/>
      <c r="H391" s="26" t="str">
        <f t="shared" si="18"/>
        <v/>
      </c>
      <c r="I391" s="27" t="str">
        <f t="shared" si="19"/>
        <v/>
      </c>
      <c r="J391" s="27" t="str">
        <f t="shared" si="20"/>
        <v/>
      </c>
      <c r="K391" s="21"/>
    </row>
    <row r="392" spans="1:11" x14ac:dyDescent="0.2">
      <c r="A392" s="20"/>
      <c r="B392" s="21"/>
      <c r="C392" s="24" t="str">
        <f>IF($B392="","",IFERROR(IF(INDEX(Çalışanlar!$D$5:$D$34,MATCH($B392,Çalışanlar!$B$5:$B$34,0))="","",INDEX(Çalışanlar!$D$5:$D$34,MATCH($B392,Çalışanlar!$B$5:$B$34,0))),""))</f>
        <v/>
      </c>
      <c r="D392" s="32" t="str">
        <f>IF($B392="","",IFERROR(IF(INDEX(Çalışanlar!$E$5:$E$34,MATCH($B392,Çalışanlar!$B$5:$B$34,0))="","",INDEX(Çalışanlar!$E$5:$E$34,MATCH($B392,Çalışanlar!$B$5:$B$34,0))),""))</f>
        <v/>
      </c>
      <c r="E392" s="25"/>
      <c r="F392" s="25"/>
      <c r="G392" s="22"/>
      <c r="H392" s="26" t="str">
        <f t="shared" si="18"/>
        <v/>
      </c>
      <c r="I392" s="27" t="str">
        <f t="shared" si="19"/>
        <v/>
      </c>
      <c r="J392" s="27" t="str">
        <f t="shared" si="20"/>
        <v/>
      </c>
      <c r="K392" s="21"/>
    </row>
    <row r="393" spans="1:11" x14ac:dyDescent="0.2">
      <c r="A393" s="20"/>
      <c r="B393" s="21"/>
      <c r="C393" s="24" t="str">
        <f>IF($B393="","",IFERROR(IF(INDEX(Çalışanlar!$D$5:$D$34,MATCH($B393,Çalışanlar!$B$5:$B$34,0))="","",INDEX(Çalışanlar!$D$5:$D$34,MATCH($B393,Çalışanlar!$B$5:$B$34,0))),""))</f>
        <v/>
      </c>
      <c r="D393" s="32" t="str">
        <f>IF($B393="","",IFERROR(IF(INDEX(Çalışanlar!$E$5:$E$34,MATCH($B393,Çalışanlar!$B$5:$B$34,0))="","",INDEX(Çalışanlar!$E$5:$E$34,MATCH($B393,Çalışanlar!$B$5:$B$34,0))),""))</f>
        <v/>
      </c>
      <c r="E393" s="25"/>
      <c r="F393" s="25"/>
      <c r="G393" s="22"/>
      <c r="H393" s="26" t="str">
        <f t="shared" si="18"/>
        <v/>
      </c>
      <c r="I393" s="27" t="str">
        <f t="shared" si="19"/>
        <v/>
      </c>
      <c r="J393" s="27" t="str">
        <f t="shared" si="20"/>
        <v/>
      </c>
      <c r="K393" s="21"/>
    </row>
    <row r="394" spans="1:11" x14ac:dyDescent="0.2">
      <c r="A394" s="20"/>
      <c r="B394" s="21"/>
      <c r="C394" s="24" t="str">
        <f>IF($B394="","",IFERROR(IF(INDEX(Çalışanlar!$D$5:$D$34,MATCH($B394,Çalışanlar!$B$5:$B$34,0))="","",INDEX(Çalışanlar!$D$5:$D$34,MATCH($B394,Çalışanlar!$B$5:$B$34,0))),""))</f>
        <v/>
      </c>
      <c r="D394" s="32" t="str">
        <f>IF($B394="","",IFERROR(IF(INDEX(Çalışanlar!$E$5:$E$34,MATCH($B394,Çalışanlar!$B$5:$B$34,0))="","",INDEX(Çalışanlar!$E$5:$E$34,MATCH($B394,Çalışanlar!$B$5:$B$34,0))),""))</f>
        <v/>
      </c>
      <c r="E394" s="25"/>
      <c r="F394" s="25"/>
      <c r="G394" s="22"/>
      <c r="H394" s="26" t="str">
        <f t="shared" si="18"/>
        <v/>
      </c>
      <c r="I394" s="27" t="str">
        <f t="shared" si="19"/>
        <v/>
      </c>
      <c r="J394" s="27" t="str">
        <f t="shared" si="20"/>
        <v/>
      </c>
      <c r="K394" s="21"/>
    </row>
    <row r="395" spans="1:11" x14ac:dyDescent="0.2">
      <c r="A395" s="20"/>
      <c r="B395" s="21"/>
      <c r="C395" s="24" t="str">
        <f>IF($B395="","",IFERROR(IF(INDEX(Çalışanlar!$D$5:$D$34,MATCH($B395,Çalışanlar!$B$5:$B$34,0))="","",INDEX(Çalışanlar!$D$5:$D$34,MATCH($B395,Çalışanlar!$B$5:$B$34,0))),""))</f>
        <v/>
      </c>
      <c r="D395" s="32" t="str">
        <f>IF($B395="","",IFERROR(IF(INDEX(Çalışanlar!$E$5:$E$34,MATCH($B395,Çalışanlar!$B$5:$B$34,0))="","",INDEX(Çalışanlar!$E$5:$E$34,MATCH($B395,Çalışanlar!$B$5:$B$34,0))),""))</f>
        <v/>
      </c>
      <c r="E395" s="25"/>
      <c r="F395" s="25"/>
      <c r="G395" s="22"/>
      <c r="H395" s="26" t="str">
        <f t="shared" si="18"/>
        <v/>
      </c>
      <c r="I395" s="27" t="str">
        <f t="shared" si="19"/>
        <v/>
      </c>
      <c r="J395" s="27" t="str">
        <f t="shared" si="20"/>
        <v/>
      </c>
      <c r="K395" s="21"/>
    </row>
    <row r="396" spans="1:11" x14ac:dyDescent="0.2">
      <c r="A396" s="20"/>
      <c r="B396" s="21"/>
      <c r="C396" s="24" t="str">
        <f>IF($B396="","",IFERROR(IF(INDEX(Çalışanlar!$D$5:$D$34,MATCH($B396,Çalışanlar!$B$5:$B$34,0))="","",INDEX(Çalışanlar!$D$5:$D$34,MATCH($B396,Çalışanlar!$B$5:$B$34,0))),""))</f>
        <v/>
      </c>
      <c r="D396" s="32" t="str">
        <f>IF($B396="","",IFERROR(IF(INDEX(Çalışanlar!$E$5:$E$34,MATCH($B396,Çalışanlar!$B$5:$B$34,0))="","",INDEX(Çalışanlar!$E$5:$E$34,MATCH($B396,Çalışanlar!$B$5:$B$34,0))),""))</f>
        <v/>
      </c>
      <c r="E396" s="25"/>
      <c r="F396" s="25"/>
      <c r="G396" s="22"/>
      <c r="H396" s="26" t="str">
        <f t="shared" si="18"/>
        <v/>
      </c>
      <c r="I396" s="27" t="str">
        <f t="shared" si="19"/>
        <v/>
      </c>
      <c r="J396" s="27" t="str">
        <f t="shared" si="20"/>
        <v/>
      </c>
      <c r="K396" s="21"/>
    </row>
    <row r="397" spans="1:11" x14ac:dyDescent="0.2">
      <c r="A397" s="20"/>
      <c r="B397" s="21"/>
      <c r="C397" s="24" t="str">
        <f>IF($B397="","",IFERROR(IF(INDEX(Çalışanlar!$D$5:$D$34,MATCH($B397,Çalışanlar!$B$5:$B$34,0))="","",INDEX(Çalışanlar!$D$5:$D$34,MATCH($B397,Çalışanlar!$B$5:$B$34,0))),""))</f>
        <v/>
      </c>
      <c r="D397" s="32" t="str">
        <f>IF($B397="","",IFERROR(IF(INDEX(Çalışanlar!$E$5:$E$34,MATCH($B397,Çalışanlar!$B$5:$B$34,0))="","",INDEX(Çalışanlar!$E$5:$E$34,MATCH($B397,Çalışanlar!$B$5:$B$34,0))),""))</f>
        <v/>
      </c>
      <c r="E397" s="25"/>
      <c r="F397" s="25"/>
      <c r="G397" s="22"/>
      <c r="H397" s="26" t="str">
        <f t="shared" si="18"/>
        <v/>
      </c>
      <c r="I397" s="27" t="str">
        <f t="shared" si="19"/>
        <v/>
      </c>
      <c r="J397" s="27" t="str">
        <f t="shared" si="20"/>
        <v/>
      </c>
      <c r="K397" s="21"/>
    </row>
    <row r="398" spans="1:11" x14ac:dyDescent="0.2">
      <c r="A398" s="20"/>
      <c r="B398" s="21"/>
      <c r="C398" s="24" t="str">
        <f>IF($B398="","",IFERROR(IF(INDEX(Çalışanlar!$D$5:$D$34,MATCH($B398,Çalışanlar!$B$5:$B$34,0))="","",INDEX(Çalışanlar!$D$5:$D$34,MATCH($B398,Çalışanlar!$B$5:$B$34,0))),""))</f>
        <v/>
      </c>
      <c r="D398" s="32" t="str">
        <f>IF($B398="","",IFERROR(IF(INDEX(Çalışanlar!$E$5:$E$34,MATCH($B398,Çalışanlar!$B$5:$B$34,0))="","",INDEX(Çalışanlar!$E$5:$E$34,MATCH($B398,Çalışanlar!$B$5:$B$34,0))),""))</f>
        <v/>
      </c>
      <c r="E398" s="25"/>
      <c r="F398" s="25"/>
      <c r="G398" s="22"/>
      <c r="H398" s="26" t="str">
        <f t="shared" si="18"/>
        <v/>
      </c>
      <c r="I398" s="27" t="str">
        <f t="shared" si="19"/>
        <v/>
      </c>
      <c r="J398" s="27" t="str">
        <f t="shared" si="20"/>
        <v/>
      </c>
      <c r="K398" s="21"/>
    </row>
    <row r="399" spans="1:11" x14ac:dyDescent="0.2">
      <c r="A399" s="20"/>
      <c r="B399" s="21"/>
      <c r="C399" s="24" t="str">
        <f>IF($B399="","",IFERROR(IF(INDEX(Çalışanlar!$D$5:$D$34,MATCH($B399,Çalışanlar!$B$5:$B$34,0))="","",INDEX(Çalışanlar!$D$5:$D$34,MATCH($B399,Çalışanlar!$B$5:$B$34,0))),""))</f>
        <v/>
      </c>
      <c r="D399" s="32" t="str">
        <f>IF($B399="","",IFERROR(IF(INDEX(Çalışanlar!$E$5:$E$34,MATCH($B399,Çalışanlar!$B$5:$B$34,0))="","",INDEX(Çalışanlar!$E$5:$E$34,MATCH($B399,Çalışanlar!$B$5:$B$34,0))),""))</f>
        <v/>
      </c>
      <c r="E399" s="25"/>
      <c r="F399" s="25"/>
      <c r="G399" s="22"/>
      <c r="H399" s="26" t="str">
        <f t="shared" si="18"/>
        <v/>
      </c>
      <c r="I399" s="27" t="str">
        <f t="shared" si="19"/>
        <v/>
      </c>
      <c r="J399" s="27" t="str">
        <f t="shared" si="20"/>
        <v/>
      </c>
      <c r="K399" s="21"/>
    </row>
    <row r="400" spans="1:11" x14ac:dyDescent="0.2">
      <c r="A400" s="20"/>
      <c r="B400" s="21"/>
      <c r="C400" s="24" t="str">
        <f>IF($B400="","",IFERROR(IF(INDEX(Çalışanlar!$D$5:$D$34,MATCH($B400,Çalışanlar!$B$5:$B$34,0))="","",INDEX(Çalışanlar!$D$5:$D$34,MATCH($B400,Çalışanlar!$B$5:$B$34,0))),""))</f>
        <v/>
      </c>
      <c r="D400" s="32" t="str">
        <f>IF($B400="","",IFERROR(IF(INDEX(Çalışanlar!$E$5:$E$34,MATCH($B400,Çalışanlar!$B$5:$B$34,0))="","",INDEX(Çalışanlar!$E$5:$E$34,MATCH($B400,Çalışanlar!$B$5:$B$34,0))),""))</f>
        <v/>
      </c>
      <c r="E400" s="25"/>
      <c r="F400" s="25"/>
      <c r="G400" s="22"/>
      <c r="H400" s="26" t="str">
        <f t="shared" si="18"/>
        <v/>
      </c>
      <c r="I400" s="27" t="str">
        <f t="shared" si="19"/>
        <v/>
      </c>
      <c r="J400" s="27" t="str">
        <f t="shared" si="20"/>
        <v/>
      </c>
      <c r="K400" s="21"/>
    </row>
    <row r="401" spans="1:11" x14ac:dyDescent="0.2">
      <c r="A401" s="20"/>
      <c r="B401" s="21"/>
      <c r="C401" s="24" t="str">
        <f>IF($B401="","",IFERROR(IF(INDEX(Çalışanlar!$D$5:$D$34,MATCH($B401,Çalışanlar!$B$5:$B$34,0))="","",INDEX(Çalışanlar!$D$5:$D$34,MATCH($B401,Çalışanlar!$B$5:$B$34,0))),""))</f>
        <v/>
      </c>
      <c r="D401" s="32" t="str">
        <f>IF($B401="","",IFERROR(IF(INDEX(Çalışanlar!$E$5:$E$34,MATCH($B401,Çalışanlar!$B$5:$B$34,0))="","",INDEX(Çalışanlar!$E$5:$E$34,MATCH($B401,Çalışanlar!$B$5:$B$34,0))),""))</f>
        <v/>
      </c>
      <c r="E401" s="25"/>
      <c r="F401" s="25"/>
      <c r="G401" s="22"/>
      <c r="H401" s="26" t="str">
        <f t="shared" si="18"/>
        <v/>
      </c>
      <c r="I401" s="27" t="str">
        <f t="shared" si="19"/>
        <v/>
      </c>
      <c r="J401" s="27" t="str">
        <f t="shared" si="20"/>
        <v/>
      </c>
      <c r="K401" s="21"/>
    </row>
    <row r="402" spans="1:11" x14ac:dyDescent="0.2">
      <c r="A402" s="20"/>
      <c r="B402" s="21"/>
      <c r="C402" s="24" t="str">
        <f>IF($B402="","",IFERROR(IF(INDEX(Çalışanlar!$D$5:$D$34,MATCH($B402,Çalışanlar!$B$5:$B$34,0))="","",INDEX(Çalışanlar!$D$5:$D$34,MATCH($B402,Çalışanlar!$B$5:$B$34,0))),""))</f>
        <v/>
      </c>
      <c r="D402" s="32" t="str">
        <f>IF($B402="","",IFERROR(IF(INDEX(Çalışanlar!$E$5:$E$34,MATCH($B402,Çalışanlar!$B$5:$B$34,0))="","",INDEX(Çalışanlar!$E$5:$E$34,MATCH($B402,Çalışanlar!$B$5:$B$34,0))),""))</f>
        <v/>
      </c>
      <c r="E402" s="25"/>
      <c r="F402" s="25"/>
      <c r="G402" s="22"/>
      <c r="H402" s="26" t="str">
        <f t="shared" si="18"/>
        <v/>
      </c>
      <c r="I402" s="27" t="str">
        <f t="shared" si="19"/>
        <v/>
      </c>
      <c r="J402" s="27" t="str">
        <f t="shared" si="20"/>
        <v/>
      </c>
      <c r="K402" s="21"/>
    </row>
    <row r="403" spans="1:11" x14ac:dyDescent="0.2">
      <c r="A403" s="20"/>
      <c r="B403" s="21"/>
      <c r="C403" s="24" t="str">
        <f>IF($B403="","",IFERROR(IF(INDEX(Çalışanlar!$D$5:$D$34,MATCH($B403,Çalışanlar!$B$5:$B$34,0))="","",INDEX(Çalışanlar!$D$5:$D$34,MATCH($B403,Çalışanlar!$B$5:$B$34,0))),""))</f>
        <v/>
      </c>
      <c r="D403" s="32" t="str">
        <f>IF($B403="","",IFERROR(IF(INDEX(Çalışanlar!$E$5:$E$34,MATCH($B403,Çalışanlar!$B$5:$B$34,0))="","",INDEX(Çalışanlar!$E$5:$E$34,MATCH($B403,Çalışanlar!$B$5:$B$34,0))),""))</f>
        <v/>
      </c>
      <c r="E403" s="25"/>
      <c r="F403" s="25"/>
      <c r="G403" s="22"/>
      <c r="H403" s="26" t="str">
        <f t="shared" si="18"/>
        <v/>
      </c>
      <c r="I403" s="27" t="str">
        <f t="shared" si="19"/>
        <v/>
      </c>
      <c r="J403" s="27" t="str">
        <f t="shared" si="20"/>
        <v/>
      </c>
      <c r="K403" s="21"/>
    </row>
    <row r="404" spans="1:11" x14ac:dyDescent="0.2">
      <c r="A404" s="20"/>
      <c r="B404" s="21"/>
      <c r="C404" s="24" t="str">
        <f>IF($B404="","",IFERROR(IF(INDEX(Çalışanlar!$D$5:$D$34,MATCH($B404,Çalışanlar!$B$5:$B$34,0))="","",INDEX(Çalışanlar!$D$5:$D$34,MATCH($B404,Çalışanlar!$B$5:$B$34,0))),""))</f>
        <v/>
      </c>
      <c r="D404" s="32" t="str">
        <f>IF($B404="","",IFERROR(IF(INDEX(Çalışanlar!$E$5:$E$34,MATCH($B404,Çalışanlar!$B$5:$B$34,0))="","",INDEX(Çalışanlar!$E$5:$E$34,MATCH($B404,Çalışanlar!$B$5:$B$34,0))),""))</f>
        <v/>
      </c>
      <c r="E404" s="25"/>
      <c r="F404" s="25"/>
      <c r="G404" s="22"/>
      <c r="H404" s="26" t="str">
        <f t="shared" si="18"/>
        <v/>
      </c>
      <c r="I404" s="27" t="str">
        <f t="shared" si="19"/>
        <v/>
      </c>
      <c r="J404" s="27" t="str">
        <f t="shared" si="20"/>
        <v/>
      </c>
      <c r="K404" s="21"/>
    </row>
    <row r="405" spans="1:11" x14ac:dyDescent="0.2">
      <c r="A405" s="20"/>
      <c r="B405" s="21"/>
      <c r="C405" s="24" t="str">
        <f>IF($B405="","",IFERROR(IF(INDEX(Çalışanlar!$D$5:$D$34,MATCH($B405,Çalışanlar!$B$5:$B$34,0))="","",INDEX(Çalışanlar!$D$5:$D$34,MATCH($B405,Çalışanlar!$B$5:$B$34,0))),""))</f>
        <v/>
      </c>
      <c r="D405" s="32" t="str">
        <f>IF($B405="","",IFERROR(IF(INDEX(Çalışanlar!$E$5:$E$34,MATCH($B405,Çalışanlar!$B$5:$B$34,0))="","",INDEX(Çalışanlar!$E$5:$E$34,MATCH($B405,Çalışanlar!$B$5:$B$34,0))),""))</f>
        <v/>
      </c>
      <c r="E405" s="25"/>
      <c r="F405" s="25"/>
      <c r="G405" s="22"/>
      <c r="H405" s="26" t="str">
        <f t="shared" si="18"/>
        <v/>
      </c>
      <c r="I405" s="27" t="str">
        <f t="shared" si="19"/>
        <v/>
      </c>
      <c r="J405" s="27" t="str">
        <f t="shared" si="20"/>
        <v/>
      </c>
      <c r="K405" s="21"/>
    </row>
    <row r="407" spans="1:11" x14ac:dyDescent="0.2">
      <c r="A407" s="35" t="s">
        <v>35</v>
      </c>
      <c r="B407" s="34"/>
      <c r="C407" s="34"/>
      <c r="D407" s="34"/>
      <c r="E407" s="34"/>
      <c r="F407" s="34"/>
      <c r="G407" s="34"/>
      <c r="H407" s="34"/>
      <c r="I407" s="34"/>
      <c r="J407" s="34"/>
      <c r="K407" s="34"/>
    </row>
  </sheetData>
  <mergeCells count="7">
    <mergeCell ref="C1:K1"/>
    <mergeCell ref="A4:K4"/>
    <mergeCell ref="H3:K3"/>
    <mergeCell ref="A407:K407"/>
    <mergeCell ref="A2:K2"/>
    <mergeCell ref="D3:F3"/>
    <mergeCell ref="A3:B3"/>
  </mergeCells>
  <conditionalFormatting sqref="A6:B405">
    <cfRule type="expression" dxfId="11" priority="3">
      <formula>AND($A6&lt;&gt;"",$B6&lt;&gt;"",COUNTIFS($A$6:$A$405,$A6,$B$6:$B$405,$B6)&gt;1)</formula>
    </cfRule>
  </conditionalFormatting>
  <conditionalFormatting sqref="E6:F405">
    <cfRule type="expression" dxfId="10" priority="1" stopIfTrue="1">
      <formula>OR(AND($E6&lt;&gt;"",$F6=""),AND($E6="",$F6&lt;&gt;""))</formula>
    </cfRule>
  </conditionalFormatting>
  <conditionalFormatting sqref="H6:H405">
    <cfRule type="expression" dxfId="9" priority="4">
      <formula>AND(ISNUMBER($H6),$H6&gt;$G$3)</formula>
    </cfRule>
  </conditionalFormatting>
  <conditionalFormatting sqref="I6:I405">
    <cfRule type="expression" dxfId="8" priority="5">
      <formula>AND(ISNUMBER($I6),$I6&gt;0)</formula>
    </cfRule>
  </conditionalFormatting>
  <conditionalFormatting sqref="J6:J405">
    <cfRule type="expression" dxfId="7" priority="2" stopIfTrue="1">
      <formula>OR(AND($E6&lt;&gt;"",$F6=""),AND($E6="",$F6&lt;&gt;""))</formula>
    </cfRule>
    <cfRule type="expression" dxfId="6" priority="6">
      <formula>$J6="Gece"</formula>
    </cfRule>
  </conditionalFormatting>
  <dataValidations count="3">
    <dataValidation type="date" operator="greaterThan" allowBlank="1" showErrorMessage="1" error="Tarihi gg.aa.yyyy biçiminde yazın (ör. 02.11.2026)." sqref="A6:A405" xr:uid="{00000000-0002-0000-0600-000000000000}">
      <formula1>1</formula1>
    </dataValidation>
    <dataValidation type="time" allowBlank="1" showErrorMessage="1" errorTitle="Saat" error="Saati ss:dd biçiminde yazın (ör. 07:00 ya da 23:30)." sqref="D6:F405" xr:uid="{00000000-0002-0000-0600-000002000000}">
      <formula1>0</formula1>
      <formula2>0.999305555555556</formula2>
    </dataValidation>
    <dataValidation type="whole" allowBlank="1" error="Molayı dakika olarak yazın (ör. 30)." sqref="G6:G405" xr:uid="{00000000-0002-0000-0600-000003000000}">
      <formula1>0</formula1>
      <formula2>600</formula2>
    </dataValidation>
  </dataValidations>
  <hyperlinks>
    <hyperlink ref="A407" r:id="rId1" xr:uid="{00000000-0004-0000-0600-000000000000}"/>
  </hyperlinks>
  <printOptions horizontalCentered="1"/>
  <pageMargins left="0.3" right="0.3" top="0.4" bottom="0.4" header="0.5" footer="0.5"/>
  <pageSetup paperSize="9" fitToHeight="0" orientation="landscape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Bu ad Çalışanlar sayfasında yok. Yine de kullanmak istiyor musunuz?" xr:uid="{00000000-0002-0000-0600-000001000000}">
          <x14:formula1>
            <xm:f>Çalışanlar!$B$5:$B$34</xm:f>
          </x14:formula1>
          <xm:sqref>B6:B405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43"/>
  <sheetViews>
    <sheetView showGridLines="0" zoomScale="90" workbookViewId="0">
      <pane xSplit="3" ySplit="7" topLeftCell="D8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2" customWidth="1"/>
    <col min="2" max="2" width="15" customWidth="1"/>
    <col min="3" max="3" width="11" customWidth="1"/>
    <col min="4" max="10" width="9.5" customWidth="1"/>
    <col min="11" max="11" width="2" customWidth="1"/>
    <col min="12" max="42" width="3.83203125" customWidth="1"/>
  </cols>
  <sheetData>
    <row r="1" spans="1:42" ht="34" customHeight="1" x14ac:dyDescent="0.2">
      <c r="D1" s="36" t="s">
        <v>111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</row>
    <row r="2" spans="1:42" ht="20" customHeight="1" x14ac:dyDescent="0.2">
      <c r="A2" s="14" t="s">
        <v>84</v>
      </c>
      <c r="B2" s="15">
        <v>11</v>
      </c>
      <c r="D2" s="40" t="s">
        <v>85</v>
      </c>
      <c r="E2" s="34"/>
      <c r="F2" s="34"/>
      <c r="G2" s="34"/>
      <c r="H2" s="15">
        <v>5</v>
      </c>
      <c r="I2" s="33" t="s">
        <v>86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26" customHeight="1" x14ac:dyDescent="0.2">
      <c r="A3" s="14" t="s">
        <v>87</v>
      </c>
      <c r="B3" s="15">
        <v>2026</v>
      </c>
      <c r="D3" s="40" t="s">
        <v>88</v>
      </c>
      <c r="E3" s="34"/>
      <c r="F3" s="34"/>
      <c r="G3" s="34"/>
      <c r="H3" s="15">
        <v>11</v>
      </c>
      <c r="I3" s="33" t="s">
        <v>89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</row>
    <row r="4" spans="1:42" ht="20" customHeight="1" x14ac:dyDescent="0.2">
      <c r="A4" s="14" t="s">
        <v>90</v>
      </c>
      <c r="B4" s="47"/>
      <c r="C4" s="39"/>
      <c r="D4" s="33" t="s">
        <v>91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</row>
    <row r="5" spans="1:42" x14ac:dyDescent="0.2">
      <c r="L5" s="48" t="s">
        <v>92</v>
      </c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</row>
    <row r="6" spans="1:42" ht="30" customHeight="1" x14ac:dyDescent="0.2">
      <c r="A6" s="45" t="s">
        <v>29</v>
      </c>
      <c r="B6" s="45" t="s">
        <v>30</v>
      </c>
      <c r="C6" s="45" t="s">
        <v>31</v>
      </c>
      <c r="D6" s="45" t="s">
        <v>93</v>
      </c>
      <c r="E6" s="45" t="s">
        <v>94</v>
      </c>
      <c r="F6" s="45" t="s">
        <v>95</v>
      </c>
      <c r="G6" s="45" t="s">
        <v>96</v>
      </c>
      <c r="H6" s="45" t="s">
        <v>97</v>
      </c>
      <c r="I6" s="45" t="s">
        <v>98</v>
      </c>
      <c r="J6" s="45" t="s">
        <v>99</v>
      </c>
      <c r="L6" s="10">
        <f>IF(1&lt;=DAY(DATE($B$3,$B$2+1,0)),1,"")</f>
        <v>1</v>
      </c>
      <c r="M6" s="10">
        <f>IF(2&lt;=DAY(DATE($B$3,$B$2+1,0)),2,"")</f>
        <v>2</v>
      </c>
      <c r="N6" s="10">
        <f>IF(3&lt;=DAY(DATE($B$3,$B$2+1,0)),3,"")</f>
        <v>3</v>
      </c>
      <c r="O6" s="10">
        <f>IF(4&lt;=DAY(DATE($B$3,$B$2+1,0)),4,"")</f>
        <v>4</v>
      </c>
      <c r="P6" s="10">
        <f>IF(5&lt;=DAY(DATE($B$3,$B$2+1,0)),5,"")</f>
        <v>5</v>
      </c>
      <c r="Q6" s="10">
        <f>IF(6&lt;=DAY(DATE($B$3,$B$2+1,0)),6,"")</f>
        <v>6</v>
      </c>
      <c r="R6" s="10">
        <f>IF(7&lt;=DAY(DATE($B$3,$B$2+1,0)),7,"")</f>
        <v>7</v>
      </c>
      <c r="S6" s="10">
        <f>IF(8&lt;=DAY(DATE($B$3,$B$2+1,0)),8,"")</f>
        <v>8</v>
      </c>
      <c r="T6" s="10">
        <f>IF(9&lt;=DAY(DATE($B$3,$B$2+1,0)),9,"")</f>
        <v>9</v>
      </c>
      <c r="U6" s="10">
        <f>IF(10&lt;=DAY(DATE($B$3,$B$2+1,0)),10,"")</f>
        <v>10</v>
      </c>
      <c r="V6" s="10">
        <f>IF(11&lt;=DAY(DATE($B$3,$B$2+1,0)),11,"")</f>
        <v>11</v>
      </c>
      <c r="W6" s="10">
        <f>IF(12&lt;=DAY(DATE($B$3,$B$2+1,0)),12,"")</f>
        <v>12</v>
      </c>
      <c r="X6" s="10">
        <f>IF(13&lt;=DAY(DATE($B$3,$B$2+1,0)),13,"")</f>
        <v>13</v>
      </c>
      <c r="Y6" s="10">
        <f>IF(14&lt;=DAY(DATE($B$3,$B$2+1,0)),14,"")</f>
        <v>14</v>
      </c>
      <c r="Z6" s="10">
        <f>IF(15&lt;=DAY(DATE($B$3,$B$2+1,0)),15,"")</f>
        <v>15</v>
      </c>
      <c r="AA6" s="10">
        <f>IF(16&lt;=DAY(DATE($B$3,$B$2+1,0)),16,"")</f>
        <v>16</v>
      </c>
      <c r="AB6" s="10">
        <f>IF(17&lt;=DAY(DATE($B$3,$B$2+1,0)),17,"")</f>
        <v>17</v>
      </c>
      <c r="AC6" s="10">
        <f>IF(18&lt;=DAY(DATE($B$3,$B$2+1,0)),18,"")</f>
        <v>18</v>
      </c>
      <c r="AD6" s="10">
        <f>IF(19&lt;=DAY(DATE($B$3,$B$2+1,0)),19,"")</f>
        <v>19</v>
      </c>
      <c r="AE6" s="10">
        <f>IF(20&lt;=DAY(DATE($B$3,$B$2+1,0)),20,"")</f>
        <v>20</v>
      </c>
      <c r="AF6" s="10">
        <f>IF(21&lt;=DAY(DATE($B$3,$B$2+1,0)),21,"")</f>
        <v>21</v>
      </c>
      <c r="AG6" s="10">
        <f>IF(22&lt;=DAY(DATE($B$3,$B$2+1,0)),22,"")</f>
        <v>22</v>
      </c>
      <c r="AH6" s="10">
        <f>IF(23&lt;=DAY(DATE($B$3,$B$2+1,0)),23,"")</f>
        <v>23</v>
      </c>
      <c r="AI6" s="10">
        <f>IF(24&lt;=DAY(DATE($B$3,$B$2+1,0)),24,"")</f>
        <v>24</v>
      </c>
      <c r="AJ6" s="10">
        <f>IF(25&lt;=DAY(DATE($B$3,$B$2+1,0)),25,"")</f>
        <v>25</v>
      </c>
      <c r="AK6" s="10">
        <f>IF(26&lt;=DAY(DATE($B$3,$B$2+1,0)),26,"")</f>
        <v>26</v>
      </c>
      <c r="AL6" s="10">
        <f>IF(27&lt;=DAY(DATE($B$3,$B$2+1,0)),27,"")</f>
        <v>27</v>
      </c>
      <c r="AM6" s="10">
        <f>IF(28&lt;=DAY(DATE($B$3,$B$2+1,0)),28,"")</f>
        <v>28</v>
      </c>
      <c r="AN6" s="10">
        <f>IF(29&lt;=DAY(DATE($B$3,$B$2+1,0)),29,"")</f>
        <v>29</v>
      </c>
      <c r="AO6" s="10">
        <f>IF(30&lt;=DAY(DATE($B$3,$B$2+1,0)),30,"")</f>
        <v>30</v>
      </c>
      <c r="AP6" s="10" t="str">
        <f>IF(31&lt;=DAY(DATE($B$3,$B$2+1,0)),31,"")</f>
        <v/>
      </c>
    </row>
    <row r="7" spans="1:42" ht="30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L7" s="10" t="str">
        <f t="shared" ref="L7:AP7" si="0">IF(L$6="","",CHOOSE(WEEKDAY(DATE($B$3,$B$2,L$6),2),"Pzt","Sal","Çar","Per","Cum","Cmt","Paz"))</f>
        <v>Paz</v>
      </c>
      <c r="M7" s="10" t="str">
        <f t="shared" si="0"/>
        <v>Pzt</v>
      </c>
      <c r="N7" s="10" t="str">
        <f t="shared" si="0"/>
        <v>Sal</v>
      </c>
      <c r="O7" s="10" t="str">
        <f t="shared" si="0"/>
        <v>Çar</v>
      </c>
      <c r="P7" s="10" t="str">
        <f t="shared" si="0"/>
        <v>Per</v>
      </c>
      <c r="Q7" s="10" t="str">
        <f t="shared" si="0"/>
        <v>Cum</v>
      </c>
      <c r="R7" s="10" t="str">
        <f t="shared" si="0"/>
        <v>Cmt</v>
      </c>
      <c r="S7" s="10" t="str">
        <f t="shared" si="0"/>
        <v>Paz</v>
      </c>
      <c r="T7" s="10" t="str">
        <f t="shared" si="0"/>
        <v>Pzt</v>
      </c>
      <c r="U7" s="10" t="str">
        <f t="shared" si="0"/>
        <v>Sal</v>
      </c>
      <c r="V7" s="10" t="str">
        <f t="shared" si="0"/>
        <v>Çar</v>
      </c>
      <c r="W7" s="10" t="str">
        <f t="shared" si="0"/>
        <v>Per</v>
      </c>
      <c r="X7" s="10" t="str">
        <f t="shared" si="0"/>
        <v>Cum</v>
      </c>
      <c r="Y7" s="10" t="str">
        <f t="shared" si="0"/>
        <v>Cmt</v>
      </c>
      <c r="Z7" s="10" t="str">
        <f t="shared" si="0"/>
        <v>Paz</v>
      </c>
      <c r="AA7" s="10" t="str">
        <f t="shared" si="0"/>
        <v>Pzt</v>
      </c>
      <c r="AB7" s="10" t="str">
        <f t="shared" si="0"/>
        <v>Sal</v>
      </c>
      <c r="AC7" s="10" t="str">
        <f t="shared" si="0"/>
        <v>Çar</v>
      </c>
      <c r="AD7" s="10" t="str">
        <f t="shared" si="0"/>
        <v>Per</v>
      </c>
      <c r="AE7" s="10" t="str">
        <f t="shared" si="0"/>
        <v>Cum</v>
      </c>
      <c r="AF7" s="10" t="str">
        <f t="shared" si="0"/>
        <v>Cmt</v>
      </c>
      <c r="AG7" s="10" t="str">
        <f t="shared" si="0"/>
        <v>Paz</v>
      </c>
      <c r="AH7" s="10" t="str">
        <f t="shared" si="0"/>
        <v>Pzt</v>
      </c>
      <c r="AI7" s="10" t="str">
        <f t="shared" si="0"/>
        <v>Sal</v>
      </c>
      <c r="AJ7" s="10" t="str">
        <f t="shared" si="0"/>
        <v>Çar</v>
      </c>
      <c r="AK7" s="10" t="str">
        <f t="shared" si="0"/>
        <v>Per</v>
      </c>
      <c r="AL7" s="10" t="str">
        <f t="shared" si="0"/>
        <v>Cum</v>
      </c>
      <c r="AM7" s="10" t="str">
        <f t="shared" si="0"/>
        <v>Cmt</v>
      </c>
      <c r="AN7" s="10" t="str">
        <f t="shared" si="0"/>
        <v>Paz</v>
      </c>
      <c r="AO7" s="10" t="str">
        <f t="shared" si="0"/>
        <v>Pzt</v>
      </c>
      <c r="AP7" s="10" t="str">
        <f t="shared" si="0"/>
        <v/>
      </c>
    </row>
    <row r="8" spans="1:42" ht="18" customHeight="1" x14ac:dyDescent="0.2">
      <c r="A8" s="28" t="str">
        <f>IF(Çalışanlar!$B5="","",Çalışanlar!$B5)</f>
        <v/>
      </c>
      <c r="B8" s="12" t="str">
        <f>IF(Çalışanlar!$C5="","",Çalışanlar!$C5)</f>
        <v/>
      </c>
      <c r="C8" s="12" t="str">
        <f>IF(Çalışanlar!$D5="","",Çalışanlar!$D5)</f>
        <v/>
      </c>
      <c r="D8" s="29" t="str">
        <f t="shared" ref="D8:D37" si="1">IF(OR($A8="",AND($B$4&lt;&gt;"",$C8&lt;&gt;$B$4)),"",COUNTIF($L8:$AP8,"Ç"))</f>
        <v/>
      </c>
      <c r="E8" s="30" t="str">
        <f>IF(OR($A8="",AND($B$4&lt;&gt;"",$C8&lt;&gt;$B$4)),"",SUMIFS(Kayıt!$H$6:$H$405,Kayıt!$A$6:$A$405,"&gt;="&amp;DATE($B$3,$B$2,1),Kayıt!$A$6:$A$405,"&lt;"&amp;DATE($B$3,$B$2+1,1),Kayıt!$B$6:$B$405,$A8))</f>
        <v/>
      </c>
      <c r="F8" s="31" t="str">
        <f t="shared" ref="F8:F37" si="2">IF(OR($A8="",AND($B$4&lt;&gt;"",$C8&lt;&gt;$B$4)),"",IF($D8=0,"",$E8/$D8))</f>
        <v/>
      </c>
      <c r="G8" s="22" t="str">
        <f>IF(OR($A8="",AND($B$4&lt;&gt;"",$C8&lt;&gt;$B$4)),"",COUNTIFS(Kayıt!$A$6:$A$405,"&gt;="&amp;DATE($B$3,$B$2,1),Kayıt!$A$6:$A$405,"&lt;"&amp;DATE($B$3,$B$2+1,1),Kayıt!$B$6:$B$405,$A8,Kayıt!$I$6:$I$405,"&gt;0"))</f>
        <v/>
      </c>
      <c r="H8" s="22" t="str">
        <f>IF(OR($A8="",AND($B$4&lt;&gt;"",$C8&lt;&gt;$B$4)),"",SUMIFS(Kayıt!$I$6:$I$405,Kayıt!$A$6:$A$405,"&gt;="&amp;DATE($B$3,$B$2,1),Kayıt!$A$6:$A$405,"&lt;"&amp;DATE($B$3,$B$2+1,1),Kayıt!$B$6:$B$405,$A8))</f>
        <v/>
      </c>
      <c r="I8" s="22" t="str">
        <f t="shared" ref="I8:I37" si="3">IF(OR($A8="",AND($B$4&lt;&gt;"",$C8&lt;&gt;$B$4)),"",SUMPRODUCT(--($L8:$AP8="?")))</f>
        <v/>
      </c>
      <c r="J8" s="22" t="str">
        <f>IF(OR($A8="",AND($B$4&lt;&gt;"",$C8&lt;&gt;$B$4)),"",COUNTIFS(Kayıt!$A$6:$A$405,"&gt;="&amp;DATE($B$3,$B$2,1),Kayıt!$A$6:$A$405,"&lt;"&amp;DATE($B$3,$B$2+1,1),Kayıt!$B$6:$B$405,$A8,Kayıt!$H$6:$H$405,"&gt;"&amp;$H$3))</f>
        <v/>
      </c>
      <c r="L8" s="22" t="str">
        <f>IF(OR(OR($A8="",AND($B$4&lt;&gt;"",$C8&lt;&gt;$B$4)),L$6=""),"",IF(COUNTIFS(Kayıt!$A$6:$A$405,DATE($B$3,$B$2,L$6),Kayıt!$B$6:$B$405,$A8,Kayıt!$J$6:$J$405,"Çıkış yok")+COUNTIFS(Kayıt!$A$6:$A$405,DATE($B$3,$B$2,L$6),Kayıt!$B$6:$B$405,$A8,Kayıt!$J$6:$J$405,"Giriş yok")&gt;0,"?",IF(COUNTIFS(Kayıt!$A$6:$A$405,DATE($B$3,$B$2,L$6),Kayıt!$B$6:$B$405,$A8,Kayıt!$H$6:$H$405,"&gt;-24")&gt;0,"Ç","")))</f>
        <v/>
      </c>
      <c r="M8" s="22" t="str">
        <f>IF(OR(OR($A8="",AND($B$4&lt;&gt;"",$C8&lt;&gt;$B$4)),M$6=""),"",IF(COUNTIFS(Kayıt!$A$6:$A$405,DATE($B$3,$B$2,M$6),Kayıt!$B$6:$B$405,$A8,Kayıt!$J$6:$J$405,"Çıkış yok")+COUNTIFS(Kayıt!$A$6:$A$405,DATE($B$3,$B$2,M$6),Kayıt!$B$6:$B$405,$A8,Kayıt!$J$6:$J$405,"Giriş yok")&gt;0,"?",IF(COUNTIFS(Kayıt!$A$6:$A$405,DATE($B$3,$B$2,M$6),Kayıt!$B$6:$B$405,$A8,Kayıt!$H$6:$H$405,"&gt;-24")&gt;0,"Ç","")))</f>
        <v/>
      </c>
      <c r="N8" s="22" t="str">
        <f>IF(OR(OR($A8="",AND($B$4&lt;&gt;"",$C8&lt;&gt;$B$4)),N$6=""),"",IF(COUNTIFS(Kayıt!$A$6:$A$405,DATE($B$3,$B$2,N$6),Kayıt!$B$6:$B$405,$A8,Kayıt!$J$6:$J$405,"Çıkış yok")+COUNTIFS(Kayıt!$A$6:$A$405,DATE($B$3,$B$2,N$6),Kayıt!$B$6:$B$405,$A8,Kayıt!$J$6:$J$405,"Giriş yok")&gt;0,"?",IF(COUNTIFS(Kayıt!$A$6:$A$405,DATE($B$3,$B$2,N$6),Kayıt!$B$6:$B$405,$A8,Kayıt!$H$6:$H$405,"&gt;-24")&gt;0,"Ç","")))</f>
        <v/>
      </c>
      <c r="O8" s="22" t="str">
        <f>IF(OR(OR($A8="",AND($B$4&lt;&gt;"",$C8&lt;&gt;$B$4)),O$6=""),"",IF(COUNTIFS(Kayıt!$A$6:$A$405,DATE($B$3,$B$2,O$6),Kayıt!$B$6:$B$405,$A8,Kayıt!$J$6:$J$405,"Çıkış yok")+COUNTIFS(Kayıt!$A$6:$A$405,DATE($B$3,$B$2,O$6),Kayıt!$B$6:$B$405,$A8,Kayıt!$J$6:$J$405,"Giriş yok")&gt;0,"?",IF(COUNTIFS(Kayıt!$A$6:$A$405,DATE($B$3,$B$2,O$6),Kayıt!$B$6:$B$405,$A8,Kayıt!$H$6:$H$405,"&gt;-24")&gt;0,"Ç","")))</f>
        <v/>
      </c>
      <c r="P8" s="22" t="str">
        <f>IF(OR(OR($A8="",AND($B$4&lt;&gt;"",$C8&lt;&gt;$B$4)),P$6=""),"",IF(COUNTIFS(Kayıt!$A$6:$A$405,DATE($B$3,$B$2,P$6),Kayıt!$B$6:$B$405,$A8,Kayıt!$J$6:$J$405,"Çıkış yok")+COUNTIFS(Kayıt!$A$6:$A$405,DATE($B$3,$B$2,P$6),Kayıt!$B$6:$B$405,$A8,Kayıt!$J$6:$J$405,"Giriş yok")&gt;0,"?",IF(COUNTIFS(Kayıt!$A$6:$A$405,DATE($B$3,$B$2,P$6),Kayıt!$B$6:$B$405,$A8,Kayıt!$H$6:$H$405,"&gt;-24")&gt;0,"Ç","")))</f>
        <v/>
      </c>
      <c r="Q8" s="22" t="str">
        <f>IF(OR(OR($A8="",AND($B$4&lt;&gt;"",$C8&lt;&gt;$B$4)),Q$6=""),"",IF(COUNTIFS(Kayıt!$A$6:$A$405,DATE($B$3,$B$2,Q$6),Kayıt!$B$6:$B$405,$A8,Kayıt!$J$6:$J$405,"Çıkış yok")+COUNTIFS(Kayıt!$A$6:$A$405,DATE($B$3,$B$2,Q$6),Kayıt!$B$6:$B$405,$A8,Kayıt!$J$6:$J$405,"Giriş yok")&gt;0,"?",IF(COUNTIFS(Kayıt!$A$6:$A$405,DATE($B$3,$B$2,Q$6),Kayıt!$B$6:$B$405,$A8,Kayıt!$H$6:$H$405,"&gt;-24")&gt;0,"Ç","")))</f>
        <v/>
      </c>
      <c r="R8" s="22" t="str">
        <f>IF(OR(OR($A8="",AND($B$4&lt;&gt;"",$C8&lt;&gt;$B$4)),R$6=""),"",IF(COUNTIFS(Kayıt!$A$6:$A$405,DATE($B$3,$B$2,R$6),Kayıt!$B$6:$B$405,$A8,Kayıt!$J$6:$J$405,"Çıkış yok")+COUNTIFS(Kayıt!$A$6:$A$405,DATE($B$3,$B$2,R$6),Kayıt!$B$6:$B$405,$A8,Kayıt!$J$6:$J$405,"Giriş yok")&gt;0,"?",IF(COUNTIFS(Kayıt!$A$6:$A$405,DATE($B$3,$B$2,R$6),Kayıt!$B$6:$B$405,$A8,Kayıt!$H$6:$H$405,"&gt;-24")&gt;0,"Ç","")))</f>
        <v/>
      </c>
      <c r="S8" s="22" t="str">
        <f>IF(OR(OR($A8="",AND($B$4&lt;&gt;"",$C8&lt;&gt;$B$4)),S$6=""),"",IF(COUNTIFS(Kayıt!$A$6:$A$405,DATE($B$3,$B$2,S$6),Kayıt!$B$6:$B$405,$A8,Kayıt!$J$6:$J$405,"Çıkış yok")+COUNTIFS(Kayıt!$A$6:$A$405,DATE($B$3,$B$2,S$6),Kayıt!$B$6:$B$405,$A8,Kayıt!$J$6:$J$405,"Giriş yok")&gt;0,"?",IF(COUNTIFS(Kayıt!$A$6:$A$405,DATE($B$3,$B$2,S$6),Kayıt!$B$6:$B$405,$A8,Kayıt!$H$6:$H$405,"&gt;-24")&gt;0,"Ç","")))</f>
        <v/>
      </c>
      <c r="T8" s="22" t="str">
        <f>IF(OR(OR($A8="",AND($B$4&lt;&gt;"",$C8&lt;&gt;$B$4)),T$6=""),"",IF(COUNTIFS(Kayıt!$A$6:$A$405,DATE($B$3,$B$2,T$6),Kayıt!$B$6:$B$405,$A8,Kayıt!$J$6:$J$405,"Çıkış yok")+COUNTIFS(Kayıt!$A$6:$A$405,DATE($B$3,$B$2,T$6),Kayıt!$B$6:$B$405,$A8,Kayıt!$J$6:$J$405,"Giriş yok")&gt;0,"?",IF(COUNTIFS(Kayıt!$A$6:$A$405,DATE($B$3,$B$2,T$6),Kayıt!$B$6:$B$405,$A8,Kayıt!$H$6:$H$405,"&gt;-24")&gt;0,"Ç","")))</f>
        <v/>
      </c>
      <c r="U8" s="22" t="str">
        <f>IF(OR(OR($A8="",AND($B$4&lt;&gt;"",$C8&lt;&gt;$B$4)),U$6=""),"",IF(COUNTIFS(Kayıt!$A$6:$A$405,DATE($B$3,$B$2,U$6),Kayıt!$B$6:$B$405,$A8,Kayıt!$J$6:$J$405,"Çıkış yok")+COUNTIFS(Kayıt!$A$6:$A$405,DATE($B$3,$B$2,U$6),Kayıt!$B$6:$B$405,$A8,Kayıt!$J$6:$J$405,"Giriş yok")&gt;0,"?",IF(COUNTIFS(Kayıt!$A$6:$A$405,DATE($B$3,$B$2,U$6),Kayıt!$B$6:$B$405,$A8,Kayıt!$H$6:$H$405,"&gt;-24")&gt;0,"Ç","")))</f>
        <v/>
      </c>
      <c r="V8" s="22" t="str">
        <f>IF(OR(OR($A8="",AND($B$4&lt;&gt;"",$C8&lt;&gt;$B$4)),V$6=""),"",IF(COUNTIFS(Kayıt!$A$6:$A$405,DATE($B$3,$B$2,V$6),Kayıt!$B$6:$B$405,$A8,Kayıt!$J$6:$J$405,"Çıkış yok")+COUNTIFS(Kayıt!$A$6:$A$405,DATE($B$3,$B$2,V$6),Kayıt!$B$6:$B$405,$A8,Kayıt!$J$6:$J$405,"Giriş yok")&gt;0,"?",IF(COUNTIFS(Kayıt!$A$6:$A$405,DATE($B$3,$B$2,V$6),Kayıt!$B$6:$B$405,$A8,Kayıt!$H$6:$H$405,"&gt;-24")&gt;0,"Ç","")))</f>
        <v/>
      </c>
      <c r="W8" s="22" t="str">
        <f>IF(OR(OR($A8="",AND($B$4&lt;&gt;"",$C8&lt;&gt;$B$4)),W$6=""),"",IF(COUNTIFS(Kayıt!$A$6:$A$405,DATE($B$3,$B$2,W$6),Kayıt!$B$6:$B$405,$A8,Kayıt!$J$6:$J$405,"Çıkış yok")+COUNTIFS(Kayıt!$A$6:$A$405,DATE($B$3,$B$2,W$6),Kayıt!$B$6:$B$405,$A8,Kayıt!$J$6:$J$405,"Giriş yok")&gt;0,"?",IF(COUNTIFS(Kayıt!$A$6:$A$405,DATE($B$3,$B$2,W$6),Kayıt!$B$6:$B$405,$A8,Kayıt!$H$6:$H$405,"&gt;-24")&gt;0,"Ç","")))</f>
        <v/>
      </c>
      <c r="X8" s="22" t="str">
        <f>IF(OR(OR($A8="",AND($B$4&lt;&gt;"",$C8&lt;&gt;$B$4)),X$6=""),"",IF(COUNTIFS(Kayıt!$A$6:$A$405,DATE($B$3,$B$2,X$6),Kayıt!$B$6:$B$405,$A8,Kayıt!$J$6:$J$405,"Çıkış yok")+COUNTIFS(Kayıt!$A$6:$A$405,DATE($B$3,$B$2,X$6),Kayıt!$B$6:$B$405,$A8,Kayıt!$J$6:$J$405,"Giriş yok")&gt;0,"?",IF(COUNTIFS(Kayıt!$A$6:$A$405,DATE($B$3,$B$2,X$6),Kayıt!$B$6:$B$405,$A8,Kayıt!$H$6:$H$405,"&gt;-24")&gt;0,"Ç","")))</f>
        <v/>
      </c>
      <c r="Y8" s="22" t="str">
        <f>IF(OR(OR($A8="",AND($B$4&lt;&gt;"",$C8&lt;&gt;$B$4)),Y$6=""),"",IF(COUNTIFS(Kayıt!$A$6:$A$405,DATE($B$3,$B$2,Y$6),Kayıt!$B$6:$B$405,$A8,Kayıt!$J$6:$J$405,"Çıkış yok")+COUNTIFS(Kayıt!$A$6:$A$405,DATE($B$3,$B$2,Y$6),Kayıt!$B$6:$B$405,$A8,Kayıt!$J$6:$J$405,"Giriş yok")&gt;0,"?",IF(COUNTIFS(Kayıt!$A$6:$A$405,DATE($B$3,$B$2,Y$6),Kayıt!$B$6:$B$405,$A8,Kayıt!$H$6:$H$405,"&gt;-24")&gt;0,"Ç","")))</f>
        <v/>
      </c>
      <c r="Z8" s="22" t="str">
        <f>IF(OR(OR($A8="",AND($B$4&lt;&gt;"",$C8&lt;&gt;$B$4)),Z$6=""),"",IF(COUNTIFS(Kayıt!$A$6:$A$405,DATE($B$3,$B$2,Z$6),Kayıt!$B$6:$B$405,$A8,Kayıt!$J$6:$J$405,"Çıkış yok")+COUNTIFS(Kayıt!$A$6:$A$405,DATE($B$3,$B$2,Z$6),Kayıt!$B$6:$B$405,$A8,Kayıt!$J$6:$J$405,"Giriş yok")&gt;0,"?",IF(COUNTIFS(Kayıt!$A$6:$A$405,DATE($B$3,$B$2,Z$6),Kayıt!$B$6:$B$405,$A8,Kayıt!$H$6:$H$405,"&gt;-24")&gt;0,"Ç","")))</f>
        <v/>
      </c>
      <c r="AA8" s="22" t="str">
        <f>IF(OR(OR($A8="",AND($B$4&lt;&gt;"",$C8&lt;&gt;$B$4)),AA$6=""),"",IF(COUNTIFS(Kayıt!$A$6:$A$405,DATE($B$3,$B$2,AA$6),Kayıt!$B$6:$B$405,$A8,Kayıt!$J$6:$J$405,"Çıkış yok")+COUNTIFS(Kayıt!$A$6:$A$405,DATE($B$3,$B$2,AA$6),Kayıt!$B$6:$B$405,$A8,Kayıt!$J$6:$J$405,"Giriş yok")&gt;0,"?",IF(COUNTIFS(Kayıt!$A$6:$A$405,DATE($B$3,$B$2,AA$6),Kayıt!$B$6:$B$405,$A8,Kayıt!$H$6:$H$405,"&gt;-24")&gt;0,"Ç","")))</f>
        <v/>
      </c>
      <c r="AB8" s="22" t="str">
        <f>IF(OR(OR($A8="",AND($B$4&lt;&gt;"",$C8&lt;&gt;$B$4)),AB$6=""),"",IF(COUNTIFS(Kayıt!$A$6:$A$405,DATE($B$3,$B$2,AB$6),Kayıt!$B$6:$B$405,$A8,Kayıt!$J$6:$J$405,"Çıkış yok")+COUNTIFS(Kayıt!$A$6:$A$405,DATE($B$3,$B$2,AB$6),Kayıt!$B$6:$B$405,$A8,Kayıt!$J$6:$J$405,"Giriş yok")&gt;0,"?",IF(COUNTIFS(Kayıt!$A$6:$A$405,DATE($B$3,$B$2,AB$6),Kayıt!$B$6:$B$405,$A8,Kayıt!$H$6:$H$405,"&gt;-24")&gt;0,"Ç","")))</f>
        <v/>
      </c>
      <c r="AC8" s="22" t="str">
        <f>IF(OR(OR($A8="",AND($B$4&lt;&gt;"",$C8&lt;&gt;$B$4)),AC$6=""),"",IF(COUNTIFS(Kayıt!$A$6:$A$405,DATE($B$3,$B$2,AC$6),Kayıt!$B$6:$B$405,$A8,Kayıt!$J$6:$J$405,"Çıkış yok")+COUNTIFS(Kayıt!$A$6:$A$405,DATE($B$3,$B$2,AC$6),Kayıt!$B$6:$B$405,$A8,Kayıt!$J$6:$J$405,"Giriş yok")&gt;0,"?",IF(COUNTIFS(Kayıt!$A$6:$A$405,DATE($B$3,$B$2,AC$6),Kayıt!$B$6:$B$405,$A8,Kayıt!$H$6:$H$405,"&gt;-24")&gt;0,"Ç","")))</f>
        <v/>
      </c>
      <c r="AD8" s="22" t="str">
        <f>IF(OR(OR($A8="",AND($B$4&lt;&gt;"",$C8&lt;&gt;$B$4)),AD$6=""),"",IF(COUNTIFS(Kayıt!$A$6:$A$405,DATE($B$3,$B$2,AD$6),Kayıt!$B$6:$B$405,$A8,Kayıt!$J$6:$J$405,"Çıkış yok")+COUNTIFS(Kayıt!$A$6:$A$405,DATE($B$3,$B$2,AD$6),Kayıt!$B$6:$B$405,$A8,Kayıt!$J$6:$J$405,"Giriş yok")&gt;0,"?",IF(COUNTIFS(Kayıt!$A$6:$A$405,DATE($B$3,$B$2,AD$6),Kayıt!$B$6:$B$405,$A8,Kayıt!$H$6:$H$405,"&gt;-24")&gt;0,"Ç","")))</f>
        <v/>
      </c>
      <c r="AE8" s="22" t="str">
        <f>IF(OR(OR($A8="",AND($B$4&lt;&gt;"",$C8&lt;&gt;$B$4)),AE$6=""),"",IF(COUNTIFS(Kayıt!$A$6:$A$405,DATE($B$3,$B$2,AE$6),Kayıt!$B$6:$B$405,$A8,Kayıt!$J$6:$J$405,"Çıkış yok")+COUNTIFS(Kayıt!$A$6:$A$405,DATE($B$3,$B$2,AE$6),Kayıt!$B$6:$B$405,$A8,Kayıt!$J$6:$J$405,"Giriş yok")&gt;0,"?",IF(COUNTIFS(Kayıt!$A$6:$A$405,DATE($B$3,$B$2,AE$6),Kayıt!$B$6:$B$405,$A8,Kayıt!$H$6:$H$405,"&gt;-24")&gt;0,"Ç","")))</f>
        <v/>
      </c>
      <c r="AF8" s="22" t="str">
        <f>IF(OR(OR($A8="",AND($B$4&lt;&gt;"",$C8&lt;&gt;$B$4)),AF$6=""),"",IF(COUNTIFS(Kayıt!$A$6:$A$405,DATE($B$3,$B$2,AF$6),Kayıt!$B$6:$B$405,$A8,Kayıt!$J$6:$J$405,"Çıkış yok")+COUNTIFS(Kayıt!$A$6:$A$405,DATE($B$3,$B$2,AF$6),Kayıt!$B$6:$B$405,$A8,Kayıt!$J$6:$J$405,"Giriş yok")&gt;0,"?",IF(COUNTIFS(Kayıt!$A$6:$A$405,DATE($B$3,$B$2,AF$6),Kayıt!$B$6:$B$405,$A8,Kayıt!$H$6:$H$405,"&gt;-24")&gt;0,"Ç","")))</f>
        <v/>
      </c>
      <c r="AG8" s="22" t="str">
        <f>IF(OR(OR($A8="",AND($B$4&lt;&gt;"",$C8&lt;&gt;$B$4)),AG$6=""),"",IF(COUNTIFS(Kayıt!$A$6:$A$405,DATE($B$3,$B$2,AG$6),Kayıt!$B$6:$B$405,$A8,Kayıt!$J$6:$J$405,"Çıkış yok")+COUNTIFS(Kayıt!$A$6:$A$405,DATE($B$3,$B$2,AG$6),Kayıt!$B$6:$B$405,$A8,Kayıt!$J$6:$J$405,"Giriş yok")&gt;0,"?",IF(COUNTIFS(Kayıt!$A$6:$A$405,DATE($B$3,$B$2,AG$6),Kayıt!$B$6:$B$405,$A8,Kayıt!$H$6:$H$405,"&gt;-24")&gt;0,"Ç","")))</f>
        <v/>
      </c>
      <c r="AH8" s="22" t="str">
        <f>IF(OR(OR($A8="",AND($B$4&lt;&gt;"",$C8&lt;&gt;$B$4)),AH$6=""),"",IF(COUNTIFS(Kayıt!$A$6:$A$405,DATE($B$3,$B$2,AH$6),Kayıt!$B$6:$B$405,$A8,Kayıt!$J$6:$J$405,"Çıkış yok")+COUNTIFS(Kayıt!$A$6:$A$405,DATE($B$3,$B$2,AH$6),Kayıt!$B$6:$B$405,$A8,Kayıt!$J$6:$J$405,"Giriş yok")&gt;0,"?",IF(COUNTIFS(Kayıt!$A$6:$A$405,DATE($B$3,$B$2,AH$6),Kayıt!$B$6:$B$405,$A8,Kayıt!$H$6:$H$405,"&gt;-24")&gt;0,"Ç","")))</f>
        <v/>
      </c>
      <c r="AI8" s="22" t="str">
        <f>IF(OR(OR($A8="",AND($B$4&lt;&gt;"",$C8&lt;&gt;$B$4)),AI$6=""),"",IF(COUNTIFS(Kayıt!$A$6:$A$405,DATE($B$3,$B$2,AI$6),Kayıt!$B$6:$B$405,$A8,Kayıt!$J$6:$J$405,"Çıkış yok")+COUNTIFS(Kayıt!$A$6:$A$405,DATE($B$3,$B$2,AI$6),Kayıt!$B$6:$B$405,$A8,Kayıt!$J$6:$J$405,"Giriş yok")&gt;0,"?",IF(COUNTIFS(Kayıt!$A$6:$A$405,DATE($B$3,$B$2,AI$6),Kayıt!$B$6:$B$405,$A8,Kayıt!$H$6:$H$405,"&gt;-24")&gt;0,"Ç","")))</f>
        <v/>
      </c>
      <c r="AJ8" s="22" t="str">
        <f>IF(OR(OR($A8="",AND($B$4&lt;&gt;"",$C8&lt;&gt;$B$4)),AJ$6=""),"",IF(COUNTIFS(Kayıt!$A$6:$A$405,DATE($B$3,$B$2,AJ$6),Kayıt!$B$6:$B$405,$A8,Kayıt!$J$6:$J$405,"Çıkış yok")+COUNTIFS(Kayıt!$A$6:$A$405,DATE($B$3,$B$2,AJ$6),Kayıt!$B$6:$B$405,$A8,Kayıt!$J$6:$J$405,"Giriş yok")&gt;0,"?",IF(COUNTIFS(Kayıt!$A$6:$A$405,DATE($B$3,$B$2,AJ$6),Kayıt!$B$6:$B$405,$A8,Kayıt!$H$6:$H$405,"&gt;-24")&gt;0,"Ç","")))</f>
        <v/>
      </c>
      <c r="AK8" s="22" t="str">
        <f>IF(OR(OR($A8="",AND($B$4&lt;&gt;"",$C8&lt;&gt;$B$4)),AK$6=""),"",IF(COUNTIFS(Kayıt!$A$6:$A$405,DATE($B$3,$B$2,AK$6),Kayıt!$B$6:$B$405,$A8,Kayıt!$J$6:$J$405,"Çıkış yok")+COUNTIFS(Kayıt!$A$6:$A$405,DATE($B$3,$B$2,AK$6),Kayıt!$B$6:$B$405,$A8,Kayıt!$J$6:$J$405,"Giriş yok")&gt;0,"?",IF(COUNTIFS(Kayıt!$A$6:$A$405,DATE($B$3,$B$2,AK$6),Kayıt!$B$6:$B$405,$A8,Kayıt!$H$6:$H$405,"&gt;-24")&gt;0,"Ç","")))</f>
        <v/>
      </c>
      <c r="AL8" s="22" t="str">
        <f>IF(OR(OR($A8="",AND($B$4&lt;&gt;"",$C8&lt;&gt;$B$4)),AL$6=""),"",IF(COUNTIFS(Kayıt!$A$6:$A$405,DATE($B$3,$B$2,AL$6),Kayıt!$B$6:$B$405,$A8,Kayıt!$J$6:$J$405,"Çıkış yok")+COUNTIFS(Kayıt!$A$6:$A$405,DATE($B$3,$B$2,AL$6),Kayıt!$B$6:$B$405,$A8,Kayıt!$J$6:$J$405,"Giriş yok")&gt;0,"?",IF(COUNTIFS(Kayıt!$A$6:$A$405,DATE($B$3,$B$2,AL$6),Kayıt!$B$6:$B$405,$A8,Kayıt!$H$6:$H$405,"&gt;-24")&gt;0,"Ç","")))</f>
        <v/>
      </c>
      <c r="AM8" s="22" t="str">
        <f>IF(OR(OR($A8="",AND($B$4&lt;&gt;"",$C8&lt;&gt;$B$4)),AM$6=""),"",IF(COUNTIFS(Kayıt!$A$6:$A$405,DATE($B$3,$B$2,AM$6),Kayıt!$B$6:$B$405,$A8,Kayıt!$J$6:$J$405,"Çıkış yok")+COUNTIFS(Kayıt!$A$6:$A$405,DATE($B$3,$B$2,AM$6),Kayıt!$B$6:$B$405,$A8,Kayıt!$J$6:$J$405,"Giriş yok")&gt;0,"?",IF(COUNTIFS(Kayıt!$A$6:$A$405,DATE($B$3,$B$2,AM$6),Kayıt!$B$6:$B$405,$A8,Kayıt!$H$6:$H$405,"&gt;-24")&gt;0,"Ç","")))</f>
        <v/>
      </c>
      <c r="AN8" s="22" t="str">
        <f>IF(OR(OR($A8="",AND($B$4&lt;&gt;"",$C8&lt;&gt;$B$4)),AN$6=""),"",IF(COUNTIFS(Kayıt!$A$6:$A$405,DATE($B$3,$B$2,AN$6),Kayıt!$B$6:$B$405,$A8,Kayıt!$J$6:$J$405,"Çıkış yok")+COUNTIFS(Kayıt!$A$6:$A$405,DATE($B$3,$B$2,AN$6),Kayıt!$B$6:$B$405,$A8,Kayıt!$J$6:$J$405,"Giriş yok")&gt;0,"?",IF(COUNTIFS(Kayıt!$A$6:$A$405,DATE($B$3,$B$2,AN$6),Kayıt!$B$6:$B$405,$A8,Kayıt!$H$6:$H$405,"&gt;-24")&gt;0,"Ç","")))</f>
        <v/>
      </c>
      <c r="AO8" s="22" t="str">
        <f>IF(OR(OR($A8="",AND($B$4&lt;&gt;"",$C8&lt;&gt;$B$4)),AO$6=""),"",IF(COUNTIFS(Kayıt!$A$6:$A$405,DATE($B$3,$B$2,AO$6),Kayıt!$B$6:$B$405,$A8,Kayıt!$J$6:$J$405,"Çıkış yok")+COUNTIFS(Kayıt!$A$6:$A$405,DATE($B$3,$B$2,AO$6),Kayıt!$B$6:$B$405,$A8,Kayıt!$J$6:$J$405,"Giriş yok")&gt;0,"?",IF(COUNTIFS(Kayıt!$A$6:$A$405,DATE($B$3,$B$2,AO$6),Kayıt!$B$6:$B$405,$A8,Kayıt!$H$6:$H$405,"&gt;-24")&gt;0,"Ç","")))</f>
        <v/>
      </c>
      <c r="AP8" s="22" t="str">
        <f>IF(OR(OR($A8="",AND($B$4&lt;&gt;"",$C8&lt;&gt;$B$4)),AP$6=""),"",IF(COUNTIFS(Kayıt!$A$6:$A$405,DATE($B$3,$B$2,AP$6),Kayıt!$B$6:$B$405,$A8,Kayıt!$J$6:$J$405,"Çıkış yok")+COUNTIFS(Kayıt!$A$6:$A$405,DATE($B$3,$B$2,AP$6),Kayıt!$B$6:$B$405,$A8,Kayıt!$J$6:$J$405,"Giriş yok")&gt;0,"?",IF(COUNTIFS(Kayıt!$A$6:$A$405,DATE($B$3,$B$2,AP$6),Kayıt!$B$6:$B$405,$A8,Kayıt!$H$6:$H$405,"&gt;-24")&gt;0,"Ç","")))</f>
        <v/>
      </c>
    </row>
    <row r="9" spans="1:42" ht="18" customHeight="1" x14ac:dyDescent="0.2">
      <c r="A9" s="28" t="str">
        <f>IF(Çalışanlar!$B6="","",Çalışanlar!$B6)</f>
        <v/>
      </c>
      <c r="B9" s="12" t="str">
        <f>IF(Çalışanlar!$C6="","",Çalışanlar!$C6)</f>
        <v/>
      </c>
      <c r="C9" s="12" t="str">
        <f>IF(Çalışanlar!$D6="","",Çalışanlar!$D6)</f>
        <v/>
      </c>
      <c r="D9" s="29" t="str">
        <f t="shared" si="1"/>
        <v/>
      </c>
      <c r="E9" s="30" t="str">
        <f>IF(OR($A9="",AND($B$4&lt;&gt;"",$C9&lt;&gt;$B$4)),"",SUMIFS(Kayıt!$H$6:$H$405,Kayıt!$A$6:$A$405,"&gt;="&amp;DATE($B$3,$B$2,1),Kayıt!$A$6:$A$405,"&lt;"&amp;DATE($B$3,$B$2+1,1),Kayıt!$B$6:$B$405,$A9))</f>
        <v/>
      </c>
      <c r="F9" s="31" t="str">
        <f t="shared" si="2"/>
        <v/>
      </c>
      <c r="G9" s="22" t="str">
        <f>IF(OR($A9="",AND($B$4&lt;&gt;"",$C9&lt;&gt;$B$4)),"",COUNTIFS(Kayıt!$A$6:$A$405,"&gt;="&amp;DATE($B$3,$B$2,1),Kayıt!$A$6:$A$405,"&lt;"&amp;DATE($B$3,$B$2+1,1),Kayıt!$B$6:$B$405,$A9,Kayıt!$I$6:$I$405,"&gt;0"))</f>
        <v/>
      </c>
      <c r="H9" s="22" t="str">
        <f>IF(OR($A9="",AND($B$4&lt;&gt;"",$C9&lt;&gt;$B$4)),"",SUMIFS(Kayıt!$I$6:$I$405,Kayıt!$A$6:$A$405,"&gt;="&amp;DATE($B$3,$B$2,1),Kayıt!$A$6:$A$405,"&lt;"&amp;DATE($B$3,$B$2+1,1),Kayıt!$B$6:$B$405,$A9))</f>
        <v/>
      </c>
      <c r="I9" s="22" t="str">
        <f t="shared" si="3"/>
        <v/>
      </c>
      <c r="J9" s="22" t="str">
        <f>IF(OR($A9="",AND($B$4&lt;&gt;"",$C9&lt;&gt;$B$4)),"",COUNTIFS(Kayıt!$A$6:$A$405,"&gt;="&amp;DATE($B$3,$B$2,1),Kayıt!$A$6:$A$405,"&lt;"&amp;DATE($B$3,$B$2+1,1),Kayıt!$B$6:$B$405,$A9,Kayıt!$H$6:$H$405,"&gt;"&amp;$H$3))</f>
        <v/>
      </c>
      <c r="L9" s="22" t="str">
        <f>IF(OR(OR($A9="",AND($B$4&lt;&gt;"",$C9&lt;&gt;$B$4)),L$6=""),"",IF(COUNTIFS(Kayıt!$A$6:$A$405,DATE($B$3,$B$2,L$6),Kayıt!$B$6:$B$405,$A9,Kayıt!$J$6:$J$405,"Çıkış yok")+COUNTIFS(Kayıt!$A$6:$A$405,DATE($B$3,$B$2,L$6),Kayıt!$B$6:$B$405,$A9,Kayıt!$J$6:$J$405,"Giriş yok")&gt;0,"?",IF(COUNTIFS(Kayıt!$A$6:$A$405,DATE($B$3,$B$2,L$6),Kayıt!$B$6:$B$405,$A9,Kayıt!$H$6:$H$405,"&gt;-24")&gt;0,"Ç","")))</f>
        <v/>
      </c>
      <c r="M9" s="22" t="str">
        <f>IF(OR(OR($A9="",AND($B$4&lt;&gt;"",$C9&lt;&gt;$B$4)),M$6=""),"",IF(COUNTIFS(Kayıt!$A$6:$A$405,DATE($B$3,$B$2,M$6),Kayıt!$B$6:$B$405,$A9,Kayıt!$J$6:$J$405,"Çıkış yok")+COUNTIFS(Kayıt!$A$6:$A$405,DATE($B$3,$B$2,M$6),Kayıt!$B$6:$B$405,$A9,Kayıt!$J$6:$J$405,"Giriş yok")&gt;0,"?",IF(COUNTIFS(Kayıt!$A$6:$A$405,DATE($B$3,$B$2,M$6),Kayıt!$B$6:$B$405,$A9,Kayıt!$H$6:$H$405,"&gt;-24")&gt;0,"Ç","")))</f>
        <v/>
      </c>
      <c r="N9" s="22" t="str">
        <f>IF(OR(OR($A9="",AND($B$4&lt;&gt;"",$C9&lt;&gt;$B$4)),N$6=""),"",IF(COUNTIFS(Kayıt!$A$6:$A$405,DATE($B$3,$B$2,N$6),Kayıt!$B$6:$B$405,$A9,Kayıt!$J$6:$J$405,"Çıkış yok")+COUNTIFS(Kayıt!$A$6:$A$405,DATE($B$3,$B$2,N$6),Kayıt!$B$6:$B$405,$A9,Kayıt!$J$6:$J$405,"Giriş yok")&gt;0,"?",IF(COUNTIFS(Kayıt!$A$6:$A$405,DATE($B$3,$B$2,N$6),Kayıt!$B$6:$B$405,$A9,Kayıt!$H$6:$H$405,"&gt;-24")&gt;0,"Ç","")))</f>
        <v/>
      </c>
      <c r="O9" s="22" t="str">
        <f>IF(OR(OR($A9="",AND($B$4&lt;&gt;"",$C9&lt;&gt;$B$4)),O$6=""),"",IF(COUNTIFS(Kayıt!$A$6:$A$405,DATE($B$3,$B$2,O$6),Kayıt!$B$6:$B$405,$A9,Kayıt!$J$6:$J$405,"Çıkış yok")+COUNTIFS(Kayıt!$A$6:$A$405,DATE($B$3,$B$2,O$6),Kayıt!$B$6:$B$405,$A9,Kayıt!$J$6:$J$405,"Giriş yok")&gt;0,"?",IF(COUNTIFS(Kayıt!$A$6:$A$405,DATE($B$3,$B$2,O$6),Kayıt!$B$6:$B$405,$A9,Kayıt!$H$6:$H$405,"&gt;-24")&gt;0,"Ç","")))</f>
        <v/>
      </c>
      <c r="P9" s="22" t="str">
        <f>IF(OR(OR($A9="",AND($B$4&lt;&gt;"",$C9&lt;&gt;$B$4)),P$6=""),"",IF(COUNTIFS(Kayıt!$A$6:$A$405,DATE($B$3,$B$2,P$6),Kayıt!$B$6:$B$405,$A9,Kayıt!$J$6:$J$405,"Çıkış yok")+COUNTIFS(Kayıt!$A$6:$A$405,DATE($B$3,$B$2,P$6),Kayıt!$B$6:$B$405,$A9,Kayıt!$J$6:$J$405,"Giriş yok")&gt;0,"?",IF(COUNTIFS(Kayıt!$A$6:$A$405,DATE($B$3,$B$2,P$6),Kayıt!$B$6:$B$405,$A9,Kayıt!$H$6:$H$405,"&gt;-24")&gt;0,"Ç","")))</f>
        <v/>
      </c>
      <c r="Q9" s="22" t="str">
        <f>IF(OR(OR($A9="",AND($B$4&lt;&gt;"",$C9&lt;&gt;$B$4)),Q$6=""),"",IF(COUNTIFS(Kayıt!$A$6:$A$405,DATE($B$3,$B$2,Q$6),Kayıt!$B$6:$B$405,$A9,Kayıt!$J$6:$J$405,"Çıkış yok")+COUNTIFS(Kayıt!$A$6:$A$405,DATE($B$3,$B$2,Q$6),Kayıt!$B$6:$B$405,$A9,Kayıt!$J$6:$J$405,"Giriş yok")&gt;0,"?",IF(COUNTIFS(Kayıt!$A$6:$A$405,DATE($B$3,$B$2,Q$6),Kayıt!$B$6:$B$405,$A9,Kayıt!$H$6:$H$405,"&gt;-24")&gt;0,"Ç","")))</f>
        <v/>
      </c>
      <c r="R9" s="22" t="str">
        <f>IF(OR(OR($A9="",AND($B$4&lt;&gt;"",$C9&lt;&gt;$B$4)),R$6=""),"",IF(COUNTIFS(Kayıt!$A$6:$A$405,DATE($B$3,$B$2,R$6),Kayıt!$B$6:$B$405,$A9,Kayıt!$J$6:$J$405,"Çıkış yok")+COUNTIFS(Kayıt!$A$6:$A$405,DATE($B$3,$B$2,R$6),Kayıt!$B$6:$B$405,$A9,Kayıt!$J$6:$J$405,"Giriş yok")&gt;0,"?",IF(COUNTIFS(Kayıt!$A$6:$A$405,DATE($B$3,$B$2,R$6),Kayıt!$B$6:$B$405,$A9,Kayıt!$H$6:$H$405,"&gt;-24")&gt;0,"Ç","")))</f>
        <v/>
      </c>
      <c r="S9" s="22" t="str">
        <f>IF(OR(OR($A9="",AND($B$4&lt;&gt;"",$C9&lt;&gt;$B$4)),S$6=""),"",IF(COUNTIFS(Kayıt!$A$6:$A$405,DATE($B$3,$B$2,S$6),Kayıt!$B$6:$B$405,$A9,Kayıt!$J$6:$J$405,"Çıkış yok")+COUNTIFS(Kayıt!$A$6:$A$405,DATE($B$3,$B$2,S$6),Kayıt!$B$6:$B$405,$A9,Kayıt!$J$6:$J$405,"Giriş yok")&gt;0,"?",IF(COUNTIFS(Kayıt!$A$6:$A$405,DATE($B$3,$B$2,S$6),Kayıt!$B$6:$B$405,$A9,Kayıt!$H$6:$H$405,"&gt;-24")&gt;0,"Ç","")))</f>
        <v/>
      </c>
      <c r="T9" s="22" t="str">
        <f>IF(OR(OR($A9="",AND($B$4&lt;&gt;"",$C9&lt;&gt;$B$4)),T$6=""),"",IF(COUNTIFS(Kayıt!$A$6:$A$405,DATE($B$3,$B$2,T$6),Kayıt!$B$6:$B$405,$A9,Kayıt!$J$6:$J$405,"Çıkış yok")+COUNTIFS(Kayıt!$A$6:$A$405,DATE($B$3,$B$2,T$6),Kayıt!$B$6:$B$405,$A9,Kayıt!$J$6:$J$405,"Giriş yok")&gt;0,"?",IF(COUNTIFS(Kayıt!$A$6:$A$405,DATE($B$3,$B$2,T$6),Kayıt!$B$6:$B$405,$A9,Kayıt!$H$6:$H$405,"&gt;-24")&gt;0,"Ç","")))</f>
        <v/>
      </c>
      <c r="U9" s="22" t="str">
        <f>IF(OR(OR($A9="",AND($B$4&lt;&gt;"",$C9&lt;&gt;$B$4)),U$6=""),"",IF(COUNTIFS(Kayıt!$A$6:$A$405,DATE($B$3,$B$2,U$6),Kayıt!$B$6:$B$405,$A9,Kayıt!$J$6:$J$405,"Çıkış yok")+COUNTIFS(Kayıt!$A$6:$A$405,DATE($B$3,$B$2,U$6),Kayıt!$B$6:$B$405,$A9,Kayıt!$J$6:$J$405,"Giriş yok")&gt;0,"?",IF(COUNTIFS(Kayıt!$A$6:$A$405,DATE($B$3,$B$2,U$6),Kayıt!$B$6:$B$405,$A9,Kayıt!$H$6:$H$405,"&gt;-24")&gt;0,"Ç","")))</f>
        <v/>
      </c>
      <c r="V9" s="22" t="str">
        <f>IF(OR(OR($A9="",AND($B$4&lt;&gt;"",$C9&lt;&gt;$B$4)),V$6=""),"",IF(COUNTIFS(Kayıt!$A$6:$A$405,DATE($B$3,$B$2,V$6),Kayıt!$B$6:$B$405,$A9,Kayıt!$J$6:$J$405,"Çıkış yok")+COUNTIFS(Kayıt!$A$6:$A$405,DATE($B$3,$B$2,V$6),Kayıt!$B$6:$B$405,$A9,Kayıt!$J$6:$J$405,"Giriş yok")&gt;0,"?",IF(COUNTIFS(Kayıt!$A$6:$A$405,DATE($B$3,$B$2,V$6),Kayıt!$B$6:$B$405,$A9,Kayıt!$H$6:$H$405,"&gt;-24")&gt;0,"Ç","")))</f>
        <v/>
      </c>
      <c r="W9" s="22" t="str">
        <f>IF(OR(OR($A9="",AND($B$4&lt;&gt;"",$C9&lt;&gt;$B$4)),W$6=""),"",IF(COUNTIFS(Kayıt!$A$6:$A$405,DATE($B$3,$B$2,W$6),Kayıt!$B$6:$B$405,$A9,Kayıt!$J$6:$J$405,"Çıkış yok")+COUNTIFS(Kayıt!$A$6:$A$405,DATE($B$3,$B$2,W$6),Kayıt!$B$6:$B$405,$A9,Kayıt!$J$6:$J$405,"Giriş yok")&gt;0,"?",IF(COUNTIFS(Kayıt!$A$6:$A$405,DATE($B$3,$B$2,W$6),Kayıt!$B$6:$B$405,$A9,Kayıt!$H$6:$H$405,"&gt;-24")&gt;0,"Ç","")))</f>
        <v/>
      </c>
      <c r="X9" s="22" t="str">
        <f>IF(OR(OR($A9="",AND($B$4&lt;&gt;"",$C9&lt;&gt;$B$4)),X$6=""),"",IF(COUNTIFS(Kayıt!$A$6:$A$405,DATE($B$3,$B$2,X$6),Kayıt!$B$6:$B$405,$A9,Kayıt!$J$6:$J$405,"Çıkış yok")+COUNTIFS(Kayıt!$A$6:$A$405,DATE($B$3,$B$2,X$6),Kayıt!$B$6:$B$405,$A9,Kayıt!$J$6:$J$405,"Giriş yok")&gt;0,"?",IF(COUNTIFS(Kayıt!$A$6:$A$405,DATE($B$3,$B$2,X$6),Kayıt!$B$6:$B$405,$A9,Kayıt!$H$6:$H$405,"&gt;-24")&gt;0,"Ç","")))</f>
        <v/>
      </c>
      <c r="Y9" s="22" t="str">
        <f>IF(OR(OR($A9="",AND($B$4&lt;&gt;"",$C9&lt;&gt;$B$4)),Y$6=""),"",IF(COUNTIFS(Kayıt!$A$6:$A$405,DATE($B$3,$B$2,Y$6),Kayıt!$B$6:$B$405,$A9,Kayıt!$J$6:$J$405,"Çıkış yok")+COUNTIFS(Kayıt!$A$6:$A$405,DATE($B$3,$B$2,Y$6),Kayıt!$B$6:$B$405,$A9,Kayıt!$J$6:$J$405,"Giriş yok")&gt;0,"?",IF(COUNTIFS(Kayıt!$A$6:$A$405,DATE($B$3,$B$2,Y$6),Kayıt!$B$6:$B$405,$A9,Kayıt!$H$6:$H$405,"&gt;-24")&gt;0,"Ç","")))</f>
        <v/>
      </c>
      <c r="Z9" s="22" t="str">
        <f>IF(OR(OR($A9="",AND($B$4&lt;&gt;"",$C9&lt;&gt;$B$4)),Z$6=""),"",IF(COUNTIFS(Kayıt!$A$6:$A$405,DATE($B$3,$B$2,Z$6),Kayıt!$B$6:$B$405,$A9,Kayıt!$J$6:$J$405,"Çıkış yok")+COUNTIFS(Kayıt!$A$6:$A$405,DATE($B$3,$B$2,Z$6),Kayıt!$B$6:$B$405,$A9,Kayıt!$J$6:$J$405,"Giriş yok")&gt;0,"?",IF(COUNTIFS(Kayıt!$A$6:$A$405,DATE($B$3,$B$2,Z$6),Kayıt!$B$6:$B$405,$A9,Kayıt!$H$6:$H$405,"&gt;-24")&gt;0,"Ç","")))</f>
        <v/>
      </c>
      <c r="AA9" s="22" t="str">
        <f>IF(OR(OR($A9="",AND($B$4&lt;&gt;"",$C9&lt;&gt;$B$4)),AA$6=""),"",IF(COUNTIFS(Kayıt!$A$6:$A$405,DATE($B$3,$B$2,AA$6),Kayıt!$B$6:$B$405,$A9,Kayıt!$J$6:$J$405,"Çıkış yok")+COUNTIFS(Kayıt!$A$6:$A$405,DATE($B$3,$B$2,AA$6),Kayıt!$B$6:$B$405,$A9,Kayıt!$J$6:$J$405,"Giriş yok")&gt;0,"?",IF(COUNTIFS(Kayıt!$A$6:$A$405,DATE($B$3,$B$2,AA$6),Kayıt!$B$6:$B$405,$A9,Kayıt!$H$6:$H$405,"&gt;-24")&gt;0,"Ç","")))</f>
        <v/>
      </c>
      <c r="AB9" s="22" t="str">
        <f>IF(OR(OR($A9="",AND($B$4&lt;&gt;"",$C9&lt;&gt;$B$4)),AB$6=""),"",IF(COUNTIFS(Kayıt!$A$6:$A$405,DATE($B$3,$B$2,AB$6),Kayıt!$B$6:$B$405,$A9,Kayıt!$J$6:$J$405,"Çıkış yok")+COUNTIFS(Kayıt!$A$6:$A$405,DATE($B$3,$B$2,AB$6),Kayıt!$B$6:$B$405,$A9,Kayıt!$J$6:$J$405,"Giriş yok")&gt;0,"?",IF(COUNTIFS(Kayıt!$A$6:$A$405,DATE($B$3,$B$2,AB$6),Kayıt!$B$6:$B$405,$A9,Kayıt!$H$6:$H$405,"&gt;-24")&gt;0,"Ç","")))</f>
        <v/>
      </c>
      <c r="AC9" s="22" t="str">
        <f>IF(OR(OR($A9="",AND($B$4&lt;&gt;"",$C9&lt;&gt;$B$4)),AC$6=""),"",IF(COUNTIFS(Kayıt!$A$6:$A$405,DATE($B$3,$B$2,AC$6),Kayıt!$B$6:$B$405,$A9,Kayıt!$J$6:$J$405,"Çıkış yok")+COUNTIFS(Kayıt!$A$6:$A$405,DATE($B$3,$B$2,AC$6),Kayıt!$B$6:$B$405,$A9,Kayıt!$J$6:$J$405,"Giriş yok")&gt;0,"?",IF(COUNTIFS(Kayıt!$A$6:$A$405,DATE($B$3,$B$2,AC$6),Kayıt!$B$6:$B$405,$A9,Kayıt!$H$6:$H$405,"&gt;-24")&gt;0,"Ç","")))</f>
        <v/>
      </c>
      <c r="AD9" s="22" t="str">
        <f>IF(OR(OR($A9="",AND($B$4&lt;&gt;"",$C9&lt;&gt;$B$4)),AD$6=""),"",IF(COUNTIFS(Kayıt!$A$6:$A$405,DATE($B$3,$B$2,AD$6),Kayıt!$B$6:$B$405,$A9,Kayıt!$J$6:$J$405,"Çıkış yok")+COUNTIFS(Kayıt!$A$6:$A$405,DATE($B$3,$B$2,AD$6),Kayıt!$B$6:$B$405,$A9,Kayıt!$J$6:$J$405,"Giriş yok")&gt;0,"?",IF(COUNTIFS(Kayıt!$A$6:$A$405,DATE($B$3,$B$2,AD$6),Kayıt!$B$6:$B$405,$A9,Kayıt!$H$6:$H$405,"&gt;-24")&gt;0,"Ç","")))</f>
        <v/>
      </c>
      <c r="AE9" s="22" t="str">
        <f>IF(OR(OR($A9="",AND($B$4&lt;&gt;"",$C9&lt;&gt;$B$4)),AE$6=""),"",IF(COUNTIFS(Kayıt!$A$6:$A$405,DATE($B$3,$B$2,AE$6),Kayıt!$B$6:$B$405,$A9,Kayıt!$J$6:$J$405,"Çıkış yok")+COUNTIFS(Kayıt!$A$6:$A$405,DATE($B$3,$B$2,AE$6),Kayıt!$B$6:$B$405,$A9,Kayıt!$J$6:$J$405,"Giriş yok")&gt;0,"?",IF(COUNTIFS(Kayıt!$A$6:$A$405,DATE($B$3,$B$2,AE$6),Kayıt!$B$6:$B$405,$A9,Kayıt!$H$6:$H$405,"&gt;-24")&gt;0,"Ç","")))</f>
        <v/>
      </c>
      <c r="AF9" s="22" t="str">
        <f>IF(OR(OR($A9="",AND($B$4&lt;&gt;"",$C9&lt;&gt;$B$4)),AF$6=""),"",IF(COUNTIFS(Kayıt!$A$6:$A$405,DATE($B$3,$B$2,AF$6),Kayıt!$B$6:$B$405,$A9,Kayıt!$J$6:$J$405,"Çıkış yok")+COUNTIFS(Kayıt!$A$6:$A$405,DATE($B$3,$B$2,AF$6),Kayıt!$B$6:$B$405,$A9,Kayıt!$J$6:$J$405,"Giriş yok")&gt;0,"?",IF(COUNTIFS(Kayıt!$A$6:$A$405,DATE($B$3,$B$2,AF$6),Kayıt!$B$6:$B$405,$A9,Kayıt!$H$6:$H$405,"&gt;-24")&gt;0,"Ç","")))</f>
        <v/>
      </c>
      <c r="AG9" s="22" t="str">
        <f>IF(OR(OR($A9="",AND($B$4&lt;&gt;"",$C9&lt;&gt;$B$4)),AG$6=""),"",IF(COUNTIFS(Kayıt!$A$6:$A$405,DATE($B$3,$B$2,AG$6),Kayıt!$B$6:$B$405,$A9,Kayıt!$J$6:$J$405,"Çıkış yok")+COUNTIFS(Kayıt!$A$6:$A$405,DATE($B$3,$B$2,AG$6),Kayıt!$B$6:$B$405,$A9,Kayıt!$J$6:$J$405,"Giriş yok")&gt;0,"?",IF(COUNTIFS(Kayıt!$A$6:$A$405,DATE($B$3,$B$2,AG$6),Kayıt!$B$6:$B$405,$A9,Kayıt!$H$6:$H$405,"&gt;-24")&gt;0,"Ç","")))</f>
        <v/>
      </c>
      <c r="AH9" s="22" t="str">
        <f>IF(OR(OR($A9="",AND($B$4&lt;&gt;"",$C9&lt;&gt;$B$4)),AH$6=""),"",IF(COUNTIFS(Kayıt!$A$6:$A$405,DATE($B$3,$B$2,AH$6),Kayıt!$B$6:$B$405,$A9,Kayıt!$J$6:$J$405,"Çıkış yok")+COUNTIFS(Kayıt!$A$6:$A$405,DATE($B$3,$B$2,AH$6),Kayıt!$B$6:$B$405,$A9,Kayıt!$J$6:$J$405,"Giriş yok")&gt;0,"?",IF(COUNTIFS(Kayıt!$A$6:$A$405,DATE($B$3,$B$2,AH$6),Kayıt!$B$6:$B$405,$A9,Kayıt!$H$6:$H$405,"&gt;-24")&gt;0,"Ç","")))</f>
        <v/>
      </c>
      <c r="AI9" s="22" t="str">
        <f>IF(OR(OR($A9="",AND($B$4&lt;&gt;"",$C9&lt;&gt;$B$4)),AI$6=""),"",IF(COUNTIFS(Kayıt!$A$6:$A$405,DATE($B$3,$B$2,AI$6),Kayıt!$B$6:$B$405,$A9,Kayıt!$J$6:$J$405,"Çıkış yok")+COUNTIFS(Kayıt!$A$6:$A$405,DATE($B$3,$B$2,AI$6),Kayıt!$B$6:$B$405,$A9,Kayıt!$J$6:$J$405,"Giriş yok")&gt;0,"?",IF(COUNTIFS(Kayıt!$A$6:$A$405,DATE($B$3,$B$2,AI$6),Kayıt!$B$6:$B$405,$A9,Kayıt!$H$6:$H$405,"&gt;-24")&gt;0,"Ç","")))</f>
        <v/>
      </c>
      <c r="AJ9" s="22" t="str">
        <f>IF(OR(OR($A9="",AND($B$4&lt;&gt;"",$C9&lt;&gt;$B$4)),AJ$6=""),"",IF(COUNTIFS(Kayıt!$A$6:$A$405,DATE($B$3,$B$2,AJ$6),Kayıt!$B$6:$B$405,$A9,Kayıt!$J$6:$J$405,"Çıkış yok")+COUNTIFS(Kayıt!$A$6:$A$405,DATE($B$3,$B$2,AJ$6),Kayıt!$B$6:$B$405,$A9,Kayıt!$J$6:$J$405,"Giriş yok")&gt;0,"?",IF(COUNTIFS(Kayıt!$A$6:$A$405,DATE($B$3,$B$2,AJ$6),Kayıt!$B$6:$B$405,$A9,Kayıt!$H$6:$H$405,"&gt;-24")&gt;0,"Ç","")))</f>
        <v/>
      </c>
      <c r="AK9" s="22" t="str">
        <f>IF(OR(OR($A9="",AND($B$4&lt;&gt;"",$C9&lt;&gt;$B$4)),AK$6=""),"",IF(COUNTIFS(Kayıt!$A$6:$A$405,DATE($B$3,$B$2,AK$6),Kayıt!$B$6:$B$405,$A9,Kayıt!$J$6:$J$405,"Çıkış yok")+COUNTIFS(Kayıt!$A$6:$A$405,DATE($B$3,$B$2,AK$6),Kayıt!$B$6:$B$405,$A9,Kayıt!$J$6:$J$405,"Giriş yok")&gt;0,"?",IF(COUNTIFS(Kayıt!$A$6:$A$405,DATE($B$3,$B$2,AK$6),Kayıt!$B$6:$B$405,$A9,Kayıt!$H$6:$H$405,"&gt;-24")&gt;0,"Ç","")))</f>
        <v/>
      </c>
      <c r="AL9" s="22" t="str">
        <f>IF(OR(OR($A9="",AND($B$4&lt;&gt;"",$C9&lt;&gt;$B$4)),AL$6=""),"",IF(COUNTIFS(Kayıt!$A$6:$A$405,DATE($B$3,$B$2,AL$6),Kayıt!$B$6:$B$405,$A9,Kayıt!$J$6:$J$405,"Çıkış yok")+COUNTIFS(Kayıt!$A$6:$A$405,DATE($B$3,$B$2,AL$6),Kayıt!$B$6:$B$405,$A9,Kayıt!$J$6:$J$405,"Giriş yok")&gt;0,"?",IF(COUNTIFS(Kayıt!$A$6:$A$405,DATE($B$3,$B$2,AL$6),Kayıt!$B$6:$B$405,$A9,Kayıt!$H$6:$H$405,"&gt;-24")&gt;0,"Ç","")))</f>
        <v/>
      </c>
      <c r="AM9" s="22" t="str">
        <f>IF(OR(OR($A9="",AND($B$4&lt;&gt;"",$C9&lt;&gt;$B$4)),AM$6=""),"",IF(COUNTIFS(Kayıt!$A$6:$A$405,DATE($B$3,$B$2,AM$6),Kayıt!$B$6:$B$405,$A9,Kayıt!$J$6:$J$405,"Çıkış yok")+COUNTIFS(Kayıt!$A$6:$A$405,DATE($B$3,$B$2,AM$6),Kayıt!$B$6:$B$405,$A9,Kayıt!$J$6:$J$405,"Giriş yok")&gt;0,"?",IF(COUNTIFS(Kayıt!$A$6:$A$405,DATE($B$3,$B$2,AM$6),Kayıt!$B$6:$B$405,$A9,Kayıt!$H$6:$H$405,"&gt;-24")&gt;0,"Ç","")))</f>
        <v/>
      </c>
      <c r="AN9" s="22" t="str">
        <f>IF(OR(OR($A9="",AND($B$4&lt;&gt;"",$C9&lt;&gt;$B$4)),AN$6=""),"",IF(COUNTIFS(Kayıt!$A$6:$A$405,DATE($B$3,$B$2,AN$6),Kayıt!$B$6:$B$405,$A9,Kayıt!$J$6:$J$405,"Çıkış yok")+COUNTIFS(Kayıt!$A$6:$A$405,DATE($B$3,$B$2,AN$6),Kayıt!$B$6:$B$405,$A9,Kayıt!$J$6:$J$405,"Giriş yok")&gt;0,"?",IF(COUNTIFS(Kayıt!$A$6:$A$405,DATE($B$3,$B$2,AN$6),Kayıt!$B$6:$B$405,$A9,Kayıt!$H$6:$H$405,"&gt;-24")&gt;0,"Ç","")))</f>
        <v/>
      </c>
      <c r="AO9" s="22" t="str">
        <f>IF(OR(OR($A9="",AND($B$4&lt;&gt;"",$C9&lt;&gt;$B$4)),AO$6=""),"",IF(COUNTIFS(Kayıt!$A$6:$A$405,DATE($B$3,$B$2,AO$6),Kayıt!$B$6:$B$405,$A9,Kayıt!$J$6:$J$405,"Çıkış yok")+COUNTIFS(Kayıt!$A$6:$A$405,DATE($B$3,$B$2,AO$6),Kayıt!$B$6:$B$405,$A9,Kayıt!$J$6:$J$405,"Giriş yok")&gt;0,"?",IF(COUNTIFS(Kayıt!$A$6:$A$405,DATE($B$3,$B$2,AO$6),Kayıt!$B$6:$B$405,$A9,Kayıt!$H$6:$H$405,"&gt;-24")&gt;0,"Ç","")))</f>
        <v/>
      </c>
      <c r="AP9" s="22" t="str">
        <f>IF(OR(OR($A9="",AND($B$4&lt;&gt;"",$C9&lt;&gt;$B$4)),AP$6=""),"",IF(COUNTIFS(Kayıt!$A$6:$A$405,DATE($B$3,$B$2,AP$6),Kayıt!$B$6:$B$405,$A9,Kayıt!$J$6:$J$405,"Çıkış yok")+COUNTIFS(Kayıt!$A$6:$A$405,DATE($B$3,$B$2,AP$6),Kayıt!$B$6:$B$405,$A9,Kayıt!$J$6:$J$405,"Giriş yok")&gt;0,"?",IF(COUNTIFS(Kayıt!$A$6:$A$405,DATE($B$3,$B$2,AP$6),Kayıt!$B$6:$B$405,$A9,Kayıt!$H$6:$H$405,"&gt;-24")&gt;0,"Ç","")))</f>
        <v/>
      </c>
    </row>
    <row r="10" spans="1:42" ht="18" customHeight="1" x14ac:dyDescent="0.2">
      <c r="A10" s="28" t="str">
        <f>IF(Çalışanlar!$B7="","",Çalışanlar!$B7)</f>
        <v/>
      </c>
      <c r="B10" s="12" t="str">
        <f>IF(Çalışanlar!$C7="","",Çalışanlar!$C7)</f>
        <v/>
      </c>
      <c r="C10" s="12" t="str">
        <f>IF(Çalışanlar!$D7="","",Çalışanlar!$D7)</f>
        <v/>
      </c>
      <c r="D10" s="29" t="str">
        <f t="shared" si="1"/>
        <v/>
      </c>
      <c r="E10" s="30" t="str">
        <f>IF(OR($A10="",AND($B$4&lt;&gt;"",$C10&lt;&gt;$B$4)),"",SUMIFS(Kayıt!$H$6:$H$405,Kayıt!$A$6:$A$405,"&gt;="&amp;DATE($B$3,$B$2,1),Kayıt!$A$6:$A$405,"&lt;"&amp;DATE($B$3,$B$2+1,1),Kayıt!$B$6:$B$405,$A10))</f>
        <v/>
      </c>
      <c r="F10" s="31" t="str">
        <f t="shared" si="2"/>
        <v/>
      </c>
      <c r="G10" s="22" t="str">
        <f>IF(OR($A10="",AND($B$4&lt;&gt;"",$C10&lt;&gt;$B$4)),"",COUNTIFS(Kayıt!$A$6:$A$405,"&gt;="&amp;DATE($B$3,$B$2,1),Kayıt!$A$6:$A$405,"&lt;"&amp;DATE($B$3,$B$2+1,1),Kayıt!$B$6:$B$405,$A10,Kayıt!$I$6:$I$405,"&gt;0"))</f>
        <v/>
      </c>
      <c r="H10" s="22" t="str">
        <f>IF(OR($A10="",AND($B$4&lt;&gt;"",$C10&lt;&gt;$B$4)),"",SUMIFS(Kayıt!$I$6:$I$405,Kayıt!$A$6:$A$405,"&gt;="&amp;DATE($B$3,$B$2,1),Kayıt!$A$6:$A$405,"&lt;"&amp;DATE($B$3,$B$2+1,1),Kayıt!$B$6:$B$405,$A10))</f>
        <v/>
      </c>
      <c r="I10" s="22" t="str">
        <f t="shared" si="3"/>
        <v/>
      </c>
      <c r="J10" s="22" t="str">
        <f>IF(OR($A10="",AND($B$4&lt;&gt;"",$C10&lt;&gt;$B$4)),"",COUNTIFS(Kayıt!$A$6:$A$405,"&gt;="&amp;DATE($B$3,$B$2,1),Kayıt!$A$6:$A$405,"&lt;"&amp;DATE($B$3,$B$2+1,1),Kayıt!$B$6:$B$405,$A10,Kayıt!$H$6:$H$405,"&gt;"&amp;$H$3))</f>
        <v/>
      </c>
      <c r="L10" s="22" t="str">
        <f>IF(OR(OR($A10="",AND($B$4&lt;&gt;"",$C10&lt;&gt;$B$4)),L$6=""),"",IF(COUNTIFS(Kayıt!$A$6:$A$405,DATE($B$3,$B$2,L$6),Kayıt!$B$6:$B$405,$A10,Kayıt!$J$6:$J$405,"Çıkış yok")+COUNTIFS(Kayıt!$A$6:$A$405,DATE($B$3,$B$2,L$6),Kayıt!$B$6:$B$405,$A10,Kayıt!$J$6:$J$405,"Giriş yok")&gt;0,"?",IF(COUNTIFS(Kayıt!$A$6:$A$405,DATE($B$3,$B$2,L$6),Kayıt!$B$6:$B$405,$A10,Kayıt!$H$6:$H$405,"&gt;-24")&gt;0,"Ç","")))</f>
        <v/>
      </c>
      <c r="M10" s="22" t="str">
        <f>IF(OR(OR($A10="",AND($B$4&lt;&gt;"",$C10&lt;&gt;$B$4)),M$6=""),"",IF(COUNTIFS(Kayıt!$A$6:$A$405,DATE($B$3,$B$2,M$6),Kayıt!$B$6:$B$405,$A10,Kayıt!$J$6:$J$405,"Çıkış yok")+COUNTIFS(Kayıt!$A$6:$A$405,DATE($B$3,$B$2,M$6),Kayıt!$B$6:$B$405,$A10,Kayıt!$J$6:$J$405,"Giriş yok")&gt;0,"?",IF(COUNTIFS(Kayıt!$A$6:$A$405,DATE($B$3,$B$2,M$6),Kayıt!$B$6:$B$405,$A10,Kayıt!$H$6:$H$405,"&gt;-24")&gt;0,"Ç","")))</f>
        <v/>
      </c>
      <c r="N10" s="22" t="str">
        <f>IF(OR(OR($A10="",AND($B$4&lt;&gt;"",$C10&lt;&gt;$B$4)),N$6=""),"",IF(COUNTIFS(Kayıt!$A$6:$A$405,DATE($B$3,$B$2,N$6),Kayıt!$B$6:$B$405,$A10,Kayıt!$J$6:$J$405,"Çıkış yok")+COUNTIFS(Kayıt!$A$6:$A$405,DATE($B$3,$B$2,N$6),Kayıt!$B$6:$B$405,$A10,Kayıt!$J$6:$J$405,"Giriş yok")&gt;0,"?",IF(COUNTIFS(Kayıt!$A$6:$A$405,DATE($B$3,$B$2,N$6),Kayıt!$B$6:$B$405,$A10,Kayıt!$H$6:$H$405,"&gt;-24")&gt;0,"Ç","")))</f>
        <v/>
      </c>
      <c r="O10" s="22" t="str">
        <f>IF(OR(OR($A10="",AND($B$4&lt;&gt;"",$C10&lt;&gt;$B$4)),O$6=""),"",IF(COUNTIFS(Kayıt!$A$6:$A$405,DATE($B$3,$B$2,O$6),Kayıt!$B$6:$B$405,$A10,Kayıt!$J$6:$J$405,"Çıkış yok")+COUNTIFS(Kayıt!$A$6:$A$405,DATE($B$3,$B$2,O$6),Kayıt!$B$6:$B$405,$A10,Kayıt!$J$6:$J$405,"Giriş yok")&gt;0,"?",IF(COUNTIFS(Kayıt!$A$6:$A$405,DATE($B$3,$B$2,O$6),Kayıt!$B$6:$B$405,$A10,Kayıt!$H$6:$H$405,"&gt;-24")&gt;0,"Ç","")))</f>
        <v/>
      </c>
      <c r="P10" s="22" t="str">
        <f>IF(OR(OR($A10="",AND($B$4&lt;&gt;"",$C10&lt;&gt;$B$4)),P$6=""),"",IF(COUNTIFS(Kayıt!$A$6:$A$405,DATE($B$3,$B$2,P$6),Kayıt!$B$6:$B$405,$A10,Kayıt!$J$6:$J$405,"Çıkış yok")+COUNTIFS(Kayıt!$A$6:$A$405,DATE($B$3,$B$2,P$6),Kayıt!$B$6:$B$405,$A10,Kayıt!$J$6:$J$405,"Giriş yok")&gt;0,"?",IF(COUNTIFS(Kayıt!$A$6:$A$405,DATE($B$3,$B$2,P$6),Kayıt!$B$6:$B$405,$A10,Kayıt!$H$6:$H$405,"&gt;-24")&gt;0,"Ç","")))</f>
        <v/>
      </c>
      <c r="Q10" s="22" t="str">
        <f>IF(OR(OR($A10="",AND($B$4&lt;&gt;"",$C10&lt;&gt;$B$4)),Q$6=""),"",IF(COUNTIFS(Kayıt!$A$6:$A$405,DATE($B$3,$B$2,Q$6),Kayıt!$B$6:$B$405,$A10,Kayıt!$J$6:$J$405,"Çıkış yok")+COUNTIFS(Kayıt!$A$6:$A$405,DATE($B$3,$B$2,Q$6),Kayıt!$B$6:$B$405,$A10,Kayıt!$J$6:$J$405,"Giriş yok")&gt;0,"?",IF(COUNTIFS(Kayıt!$A$6:$A$405,DATE($B$3,$B$2,Q$6),Kayıt!$B$6:$B$405,$A10,Kayıt!$H$6:$H$405,"&gt;-24")&gt;0,"Ç","")))</f>
        <v/>
      </c>
      <c r="R10" s="22" t="str">
        <f>IF(OR(OR($A10="",AND($B$4&lt;&gt;"",$C10&lt;&gt;$B$4)),R$6=""),"",IF(COUNTIFS(Kayıt!$A$6:$A$405,DATE($B$3,$B$2,R$6),Kayıt!$B$6:$B$405,$A10,Kayıt!$J$6:$J$405,"Çıkış yok")+COUNTIFS(Kayıt!$A$6:$A$405,DATE($B$3,$B$2,R$6),Kayıt!$B$6:$B$405,$A10,Kayıt!$J$6:$J$405,"Giriş yok")&gt;0,"?",IF(COUNTIFS(Kayıt!$A$6:$A$405,DATE($B$3,$B$2,R$6),Kayıt!$B$6:$B$405,$A10,Kayıt!$H$6:$H$405,"&gt;-24")&gt;0,"Ç","")))</f>
        <v/>
      </c>
      <c r="S10" s="22" t="str">
        <f>IF(OR(OR($A10="",AND($B$4&lt;&gt;"",$C10&lt;&gt;$B$4)),S$6=""),"",IF(COUNTIFS(Kayıt!$A$6:$A$405,DATE($B$3,$B$2,S$6),Kayıt!$B$6:$B$405,$A10,Kayıt!$J$6:$J$405,"Çıkış yok")+COUNTIFS(Kayıt!$A$6:$A$405,DATE($B$3,$B$2,S$6),Kayıt!$B$6:$B$405,$A10,Kayıt!$J$6:$J$405,"Giriş yok")&gt;0,"?",IF(COUNTIFS(Kayıt!$A$6:$A$405,DATE($B$3,$B$2,S$6),Kayıt!$B$6:$B$405,$A10,Kayıt!$H$6:$H$405,"&gt;-24")&gt;0,"Ç","")))</f>
        <v/>
      </c>
      <c r="T10" s="22" t="str">
        <f>IF(OR(OR($A10="",AND($B$4&lt;&gt;"",$C10&lt;&gt;$B$4)),T$6=""),"",IF(COUNTIFS(Kayıt!$A$6:$A$405,DATE($B$3,$B$2,T$6),Kayıt!$B$6:$B$405,$A10,Kayıt!$J$6:$J$405,"Çıkış yok")+COUNTIFS(Kayıt!$A$6:$A$405,DATE($B$3,$B$2,T$6),Kayıt!$B$6:$B$405,$A10,Kayıt!$J$6:$J$405,"Giriş yok")&gt;0,"?",IF(COUNTIFS(Kayıt!$A$6:$A$405,DATE($B$3,$B$2,T$6),Kayıt!$B$6:$B$405,$A10,Kayıt!$H$6:$H$405,"&gt;-24")&gt;0,"Ç","")))</f>
        <v/>
      </c>
      <c r="U10" s="22" t="str">
        <f>IF(OR(OR($A10="",AND($B$4&lt;&gt;"",$C10&lt;&gt;$B$4)),U$6=""),"",IF(COUNTIFS(Kayıt!$A$6:$A$405,DATE($B$3,$B$2,U$6),Kayıt!$B$6:$B$405,$A10,Kayıt!$J$6:$J$405,"Çıkış yok")+COUNTIFS(Kayıt!$A$6:$A$405,DATE($B$3,$B$2,U$6),Kayıt!$B$6:$B$405,$A10,Kayıt!$J$6:$J$405,"Giriş yok")&gt;0,"?",IF(COUNTIFS(Kayıt!$A$6:$A$405,DATE($B$3,$B$2,U$6),Kayıt!$B$6:$B$405,$A10,Kayıt!$H$6:$H$405,"&gt;-24")&gt;0,"Ç","")))</f>
        <v/>
      </c>
      <c r="V10" s="22" t="str">
        <f>IF(OR(OR($A10="",AND($B$4&lt;&gt;"",$C10&lt;&gt;$B$4)),V$6=""),"",IF(COUNTIFS(Kayıt!$A$6:$A$405,DATE($B$3,$B$2,V$6),Kayıt!$B$6:$B$405,$A10,Kayıt!$J$6:$J$405,"Çıkış yok")+COUNTIFS(Kayıt!$A$6:$A$405,DATE($B$3,$B$2,V$6),Kayıt!$B$6:$B$405,$A10,Kayıt!$J$6:$J$405,"Giriş yok")&gt;0,"?",IF(COUNTIFS(Kayıt!$A$6:$A$405,DATE($B$3,$B$2,V$6),Kayıt!$B$6:$B$405,$A10,Kayıt!$H$6:$H$405,"&gt;-24")&gt;0,"Ç","")))</f>
        <v/>
      </c>
      <c r="W10" s="22" t="str">
        <f>IF(OR(OR($A10="",AND($B$4&lt;&gt;"",$C10&lt;&gt;$B$4)),W$6=""),"",IF(COUNTIFS(Kayıt!$A$6:$A$405,DATE($B$3,$B$2,W$6),Kayıt!$B$6:$B$405,$A10,Kayıt!$J$6:$J$405,"Çıkış yok")+COUNTIFS(Kayıt!$A$6:$A$405,DATE($B$3,$B$2,W$6),Kayıt!$B$6:$B$405,$A10,Kayıt!$J$6:$J$405,"Giriş yok")&gt;0,"?",IF(COUNTIFS(Kayıt!$A$6:$A$405,DATE($B$3,$B$2,W$6),Kayıt!$B$6:$B$405,$A10,Kayıt!$H$6:$H$405,"&gt;-24")&gt;0,"Ç","")))</f>
        <v/>
      </c>
      <c r="X10" s="22" t="str">
        <f>IF(OR(OR($A10="",AND($B$4&lt;&gt;"",$C10&lt;&gt;$B$4)),X$6=""),"",IF(COUNTIFS(Kayıt!$A$6:$A$405,DATE($B$3,$B$2,X$6),Kayıt!$B$6:$B$405,$A10,Kayıt!$J$6:$J$405,"Çıkış yok")+COUNTIFS(Kayıt!$A$6:$A$405,DATE($B$3,$B$2,X$6),Kayıt!$B$6:$B$405,$A10,Kayıt!$J$6:$J$405,"Giriş yok")&gt;0,"?",IF(COUNTIFS(Kayıt!$A$6:$A$405,DATE($B$3,$B$2,X$6),Kayıt!$B$6:$B$405,$A10,Kayıt!$H$6:$H$405,"&gt;-24")&gt;0,"Ç","")))</f>
        <v/>
      </c>
      <c r="Y10" s="22" t="str">
        <f>IF(OR(OR($A10="",AND($B$4&lt;&gt;"",$C10&lt;&gt;$B$4)),Y$6=""),"",IF(COUNTIFS(Kayıt!$A$6:$A$405,DATE($B$3,$B$2,Y$6),Kayıt!$B$6:$B$405,$A10,Kayıt!$J$6:$J$405,"Çıkış yok")+COUNTIFS(Kayıt!$A$6:$A$405,DATE($B$3,$B$2,Y$6),Kayıt!$B$6:$B$405,$A10,Kayıt!$J$6:$J$405,"Giriş yok")&gt;0,"?",IF(COUNTIFS(Kayıt!$A$6:$A$405,DATE($B$3,$B$2,Y$6),Kayıt!$B$6:$B$405,$A10,Kayıt!$H$6:$H$405,"&gt;-24")&gt;0,"Ç","")))</f>
        <v/>
      </c>
      <c r="Z10" s="22" t="str">
        <f>IF(OR(OR($A10="",AND($B$4&lt;&gt;"",$C10&lt;&gt;$B$4)),Z$6=""),"",IF(COUNTIFS(Kayıt!$A$6:$A$405,DATE($B$3,$B$2,Z$6),Kayıt!$B$6:$B$405,$A10,Kayıt!$J$6:$J$405,"Çıkış yok")+COUNTIFS(Kayıt!$A$6:$A$405,DATE($B$3,$B$2,Z$6),Kayıt!$B$6:$B$405,$A10,Kayıt!$J$6:$J$405,"Giriş yok")&gt;0,"?",IF(COUNTIFS(Kayıt!$A$6:$A$405,DATE($B$3,$B$2,Z$6),Kayıt!$B$6:$B$405,$A10,Kayıt!$H$6:$H$405,"&gt;-24")&gt;0,"Ç","")))</f>
        <v/>
      </c>
      <c r="AA10" s="22" t="str">
        <f>IF(OR(OR($A10="",AND($B$4&lt;&gt;"",$C10&lt;&gt;$B$4)),AA$6=""),"",IF(COUNTIFS(Kayıt!$A$6:$A$405,DATE($B$3,$B$2,AA$6),Kayıt!$B$6:$B$405,$A10,Kayıt!$J$6:$J$405,"Çıkış yok")+COUNTIFS(Kayıt!$A$6:$A$405,DATE($B$3,$B$2,AA$6),Kayıt!$B$6:$B$405,$A10,Kayıt!$J$6:$J$405,"Giriş yok")&gt;0,"?",IF(COUNTIFS(Kayıt!$A$6:$A$405,DATE($B$3,$B$2,AA$6),Kayıt!$B$6:$B$405,$A10,Kayıt!$H$6:$H$405,"&gt;-24")&gt;0,"Ç","")))</f>
        <v/>
      </c>
      <c r="AB10" s="22" t="str">
        <f>IF(OR(OR($A10="",AND($B$4&lt;&gt;"",$C10&lt;&gt;$B$4)),AB$6=""),"",IF(COUNTIFS(Kayıt!$A$6:$A$405,DATE($B$3,$B$2,AB$6),Kayıt!$B$6:$B$405,$A10,Kayıt!$J$6:$J$405,"Çıkış yok")+COUNTIFS(Kayıt!$A$6:$A$405,DATE($B$3,$B$2,AB$6),Kayıt!$B$6:$B$405,$A10,Kayıt!$J$6:$J$405,"Giriş yok")&gt;0,"?",IF(COUNTIFS(Kayıt!$A$6:$A$405,DATE($B$3,$B$2,AB$6),Kayıt!$B$6:$B$405,$A10,Kayıt!$H$6:$H$405,"&gt;-24")&gt;0,"Ç","")))</f>
        <v/>
      </c>
      <c r="AC10" s="22" t="str">
        <f>IF(OR(OR($A10="",AND($B$4&lt;&gt;"",$C10&lt;&gt;$B$4)),AC$6=""),"",IF(COUNTIFS(Kayıt!$A$6:$A$405,DATE($B$3,$B$2,AC$6),Kayıt!$B$6:$B$405,$A10,Kayıt!$J$6:$J$405,"Çıkış yok")+COUNTIFS(Kayıt!$A$6:$A$405,DATE($B$3,$B$2,AC$6),Kayıt!$B$6:$B$405,$A10,Kayıt!$J$6:$J$405,"Giriş yok")&gt;0,"?",IF(COUNTIFS(Kayıt!$A$6:$A$405,DATE($B$3,$B$2,AC$6),Kayıt!$B$6:$B$405,$A10,Kayıt!$H$6:$H$405,"&gt;-24")&gt;0,"Ç","")))</f>
        <v/>
      </c>
      <c r="AD10" s="22" t="str">
        <f>IF(OR(OR($A10="",AND($B$4&lt;&gt;"",$C10&lt;&gt;$B$4)),AD$6=""),"",IF(COUNTIFS(Kayıt!$A$6:$A$405,DATE($B$3,$B$2,AD$6),Kayıt!$B$6:$B$405,$A10,Kayıt!$J$6:$J$405,"Çıkış yok")+COUNTIFS(Kayıt!$A$6:$A$405,DATE($B$3,$B$2,AD$6),Kayıt!$B$6:$B$405,$A10,Kayıt!$J$6:$J$405,"Giriş yok")&gt;0,"?",IF(COUNTIFS(Kayıt!$A$6:$A$405,DATE($B$3,$B$2,AD$6),Kayıt!$B$6:$B$405,$A10,Kayıt!$H$6:$H$405,"&gt;-24")&gt;0,"Ç","")))</f>
        <v/>
      </c>
      <c r="AE10" s="22" t="str">
        <f>IF(OR(OR($A10="",AND($B$4&lt;&gt;"",$C10&lt;&gt;$B$4)),AE$6=""),"",IF(COUNTIFS(Kayıt!$A$6:$A$405,DATE($B$3,$B$2,AE$6),Kayıt!$B$6:$B$405,$A10,Kayıt!$J$6:$J$405,"Çıkış yok")+COUNTIFS(Kayıt!$A$6:$A$405,DATE($B$3,$B$2,AE$6),Kayıt!$B$6:$B$405,$A10,Kayıt!$J$6:$J$405,"Giriş yok")&gt;0,"?",IF(COUNTIFS(Kayıt!$A$6:$A$405,DATE($B$3,$B$2,AE$6),Kayıt!$B$6:$B$405,$A10,Kayıt!$H$6:$H$405,"&gt;-24")&gt;0,"Ç","")))</f>
        <v/>
      </c>
      <c r="AF10" s="22" t="str">
        <f>IF(OR(OR($A10="",AND($B$4&lt;&gt;"",$C10&lt;&gt;$B$4)),AF$6=""),"",IF(COUNTIFS(Kayıt!$A$6:$A$405,DATE($B$3,$B$2,AF$6),Kayıt!$B$6:$B$405,$A10,Kayıt!$J$6:$J$405,"Çıkış yok")+COUNTIFS(Kayıt!$A$6:$A$405,DATE($B$3,$B$2,AF$6),Kayıt!$B$6:$B$405,$A10,Kayıt!$J$6:$J$405,"Giriş yok")&gt;0,"?",IF(COUNTIFS(Kayıt!$A$6:$A$405,DATE($B$3,$B$2,AF$6),Kayıt!$B$6:$B$405,$A10,Kayıt!$H$6:$H$405,"&gt;-24")&gt;0,"Ç","")))</f>
        <v/>
      </c>
      <c r="AG10" s="22" t="str">
        <f>IF(OR(OR($A10="",AND($B$4&lt;&gt;"",$C10&lt;&gt;$B$4)),AG$6=""),"",IF(COUNTIFS(Kayıt!$A$6:$A$405,DATE($B$3,$B$2,AG$6),Kayıt!$B$6:$B$405,$A10,Kayıt!$J$6:$J$405,"Çıkış yok")+COUNTIFS(Kayıt!$A$6:$A$405,DATE($B$3,$B$2,AG$6),Kayıt!$B$6:$B$405,$A10,Kayıt!$J$6:$J$405,"Giriş yok")&gt;0,"?",IF(COUNTIFS(Kayıt!$A$6:$A$405,DATE($B$3,$B$2,AG$6),Kayıt!$B$6:$B$405,$A10,Kayıt!$H$6:$H$405,"&gt;-24")&gt;0,"Ç","")))</f>
        <v/>
      </c>
      <c r="AH10" s="22" t="str">
        <f>IF(OR(OR($A10="",AND($B$4&lt;&gt;"",$C10&lt;&gt;$B$4)),AH$6=""),"",IF(COUNTIFS(Kayıt!$A$6:$A$405,DATE($B$3,$B$2,AH$6),Kayıt!$B$6:$B$405,$A10,Kayıt!$J$6:$J$405,"Çıkış yok")+COUNTIFS(Kayıt!$A$6:$A$405,DATE($B$3,$B$2,AH$6),Kayıt!$B$6:$B$405,$A10,Kayıt!$J$6:$J$405,"Giriş yok")&gt;0,"?",IF(COUNTIFS(Kayıt!$A$6:$A$405,DATE($B$3,$B$2,AH$6),Kayıt!$B$6:$B$405,$A10,Kayıt!$H$6:$H$405,"&gt;-24")&gt;0,"Ç","")))</f>
        <v/>
      </c>
      <c r="AI10" s="22" t="str">
        <f>IF(OR(OR($A10="",AND($B$4&lt;&gt;"",$C10&lt;&gt;$B$4)),AI$6=""),"",IF(COUNTIFS(Kayıt!$A$6:$A$405,DATE($B$3,$B$2,AI$6),Kayıt!$B$6:$B$405,$A10,Kayıt!$J$6:$J$405,"Çıkış yok")+COUNTIFS(Kayıt!$A$6:$A$405,DATE($B$3,$B$2,AI$6),Kayıt!$B$6:$B$405,$A10,Kayıt!$J$6:$J$405,"Giriş yok")&gt;0,"?",IF(COUNTIFS(Kayıt!$A$6:$A$405,DATE($B$3,$B$2,AI$6),Kayıt!$B$6:$B$405,$A10,Kayıt!$H$6:$H$405,"&gt;-24")&gt;0,"Ç","")))</f>
        <v/>
      </c>
      <c r="AJ10" s="22" t="str">
        <f>IF(OR(OR($A10="",AND($B$4&lt;&gt;"",$C10&lt;&gt;$B$4)),AJ$6=""),"",IF(COUNTIFS(Kayıt!$A$6:$A$405,DATE($B$3,$B$2,AJ$6),Kayıt!$B$6:$B$405,$A10,Kayıt!$J$6:$J$405,"Çıkış yok")+COUNTIFS(Kayıt!$A$6:$A$405,DATE($B$3,$B$2,AJ$6),Kayıt!$B$6:$B$405,$A10,Kayıt!$J$6:$J$405,"Giriş yok")&gt;0,"?",IF(COUNTIFS(Kayıt!$A$6:$A$405,DATE($B$3,$B$2,AJ$6),Kayıt!$B$6:$B$405,$A10,Kayıt!$H$6:$H$405,"&gt;-24")&gt;0,"Ç","")))</f>
        <v/>
      </c>
      <c r="AK10" s="22" t="str">
        <f>IF(OR(OR($A10="",AND($B$4&lt;&gt;"",$C10&lt;&gt;$B$4)),AK$6=""),"",IF(COUNTIFS(Kayıt!$A$6:$A$405,DATE($B$3,$B$2,AK$6),Kayıt!$B$6:$B$405,$A10,Kayıt!$J$6:$J$405,"Çıkış yok")+COUNTIFS(Kayıt!$A$6:$A$405,DATE($B$3,$B$2,AK$6),Kayıt!$B$6:$B$405,$A10,Kayıt!$J$6:$J$405,"Giriş yok")&gt;0,"?",IF(COUNTIFS(Kayıt!$A$6:$A$405,DATE($B$3,$B$2,AK$6),Kayıt!$B$6:$B$405,$A10,Kayıt!$H$6:$H$405,"&gt;-24")&gt;0,"Ç","")))</f>
        <v/>
      </c>
      <c r="AL10" s="22" t="str">
        <f>IF(OR(OR($A10="",AND($B$4&lt;&gt;"",$C10&lt;&gt;$B$4)),AL$6=""),"",IF(COUNTIFS(Kayıt!$A$6:$A$405,DATE($B$3,$B$2,AL$6),Kayıt!$B$6:$B$405,$A10,Kayıt!$J$6:$J$405,"Çıkış yok")+COUNTIFS(Kayıt!$A$6:$A$405,DATE($B$3,$B$2,AL$6),Kayıt!$B$6:$B$405,$A10,Kayıt!$J$6:$J$405,"Giriş yok")&gt;0,"?",IF(COUNTIFS(Kayıt!$A$6:$A$405,DATE($B$3,$B$2,AL$6),Kayıt!$B$6:$B$405,$A10,Kayıt!$H$6:$H$405,"&gt;-24")&gt;0,"Ç","")))</f>
        <v/>
      </c>
      <c r="AM10" s="22" t="str">
        <f>IF(OR(OR($A10="",AND($B$4&lt;&gt;"",$C10&lt;&gt;$B$4)),AM$6=""),"",IF(COUNTIFS(Kayıt!$A$6:$A$405,DATE($B$3,$B$2,AM$6),Kayıt!$B$6:$B$405,$A10,Kayıt!$J$6:$J$405,"Çıkış yok")+COUNTIFS(Kayıt!$A$6:$A$405,DATE($B$3,$B$2,AM$6),Kayıt!$B$6:$B$405,$A10,Kayıt!$J$6:$J$405,"Giriş yok")&gt;0,"?",IF(COUNTIFS(Kayıt!$A$6:$A$405,DATE($B$3,$B$2,AM$6),Kayıt!$B$6:$B$405,$A10,Kayıt!$H$6:$H$405,"&gt;-24")&gt;0,"Ç","")))</f>
        <v/>
      </c>
      <c r="AN10" s="22" t="str">
        <f>IF(OR(OR($A10="",AND($B$4&lt;&gt;"",$C10&lt;&gt;$B$4)),AN$6=""),"",IF(COUNTIFS(Kayıt!$A$6:$A$405,DATE($B$3,$B$2,AN$6),Kayıt!$B$6:$B$405,$A10,Kayıt!$J$6:$J$405,"Çıkış yok")+COUNTIFS(Kayıt!$A$6:$A$405,DATE($B$3,$B$2,AN$6),Kayıt!$B$6:$B$405,$A10,Kayıt!$J$6:$J$405,"Giriş yok")&gt;0,"?",IF(COUNTIFS(Kayıt!$A$6:$A$405,DATE($B$3,$B$2,AN$6),Kayıt!$B$6:$B$405,$A10,Kayıt!$H$6:$H$405,"&gt;-24")&gt;0,"Ç","")))</f>
        <v/>
      </c>
      <c r="AO10" s="22" t="str">
        <f>IF(OR(OR($A10="",AND($B$4&lt;&gt;"",$C10&lt;&gt;$B$4)),AO$6=""),"",IF(COUNTIFS(Kayıt!$A$6:$A$405,DATE($B$3,$B$2,AO$6),Kayıt!$B$6:$B$405,$A10,Kayıt!$J$6:$J$405,"Çıkış yok")+COUNTIFS(Kayıt!$A$6:$A$405,DATE($B$3,$B$2,AO$6),Kayıt!$B$6:$B$405,$A10,Kayıt!$J$6:$J$405,"Giriş yok")&gt;0,"?",IF(COUNTIFS(Kayıt!$A$6:$A$405,DATE($B$3,$B$2,AO$6),Kayıt!$B$6:$B$405,$A10,Kayıt!$H$6:$H$405,"&gt;-24")&gt;0,"Ç","")))</f>
        <v/>
      </c>
      <c r="AP10" s="22" t="str">
        <f>IF(OR(OR($A10="",AND($B$4&lt;&gt;"",$C10&lt;&gt;$B$4)),AP$6=""),"",IF(COUNTIFS(Kayıt!$A$6:$A$405,DATE($B$3,$B$2,AP$6),Kayıt!$B$6:$B$405,$A10,Kayıt!$J$6:$J$405,"Çıkış yok")+COUNTIFS(Kayıt!$A$6:$A$405,DATE($B$3,$B$2,AP$6),Kayıt!$B$6:$B$405,$A10,Kayıt!$J$6:$J$405,"Giriş yok")&gt;0,"?",IF(COUNTIFS(Kayıt!$A$6:$A$405,DATE($B$3,$B$2,AP$6),Kayıt!$B$6:$B$405,$A10,Kayıt!$H$6:$H$405,"&gt;-24")&gt;0,"Ç","")))</f>
        <v/>
      </c>
    </row>
    <row r="11" spans="1:42" ht="18" customHeight="1" x14ac:dyDescent="0.2">
      <c r="A11" s="28" t="str">
        <f>IF(Çalışanlar!$B8="","",Çalışanlar!$B8)</f>
        <v/>
      </c>
      <c r="B11" s="12" t="str">
        <f>IF(Çalışanlar!$C8="","",Çalışanlar!$C8)</f>
        <v/>
      </c>
      <c r="C11" s="12" t="str">
        <f>IF(Çalışanlar!$D8="","",Çalışanlar!$D8)</f>
        <v/>
      </c>
      <c r="D11" s="29" t="str">
        <f t="shared" si="1"/>
        <v/>
      </c>
      <c r="E11" s="30" t="str">
        <f>IF(OR($A11="",AND($B$4&lt;&gt;"",$C11&lt;&gt;$B$4)),"",SUMIFS(Kayıt!$H$6:$H$405,Kayıt!$A$6:$A$405,"&gt;="&amp;DATE($B$3,$B$2,1),Kayıt!$A$6:$A$405,"&lt;"&amp;DATE($B$3,$B$2+1,1),Kayıt!$B$6:$B$405,$A11))</f>
        <v/>
      </c>
      <c r="F11" s="31" t="str">
        <f t="shared" si="2"/>
        <v/>
      </c>
      <c r="G11" s="22" t="str">
        <f>IF(OR($A11="",AND($B$4&lt;&gt;"",$C11&lt;&gt;$B$4)),"",COUNTIFS(Kayıt!$A$6:$A$405,"&gt;="&amp;DATE($B$3,$B$2,1),Kayıt!$A$6:$A$405,"&lt;"&amp;DATE($B$3,$B$2+1,1),Kayıt!$B$6:$B$405,$A11,Kayıt!$I$6:$I$405,"&gt;0"))</f>
        <v/>
      </c>
      <c r="H11" s="22" t="str">
        <f>IF(OR($A11="",AND($B$4&lt;&gt;"",$C11&lt;&gt;$B$4)),"",SUMIFS(Kayıt!$I$6:$I$405,Kayıt!$A$6:$A$405,"&gt;="&amp;DATE($B$3,$B$2,1),Kayıt!$A$6:$A$405,"&lt;"&amp;DATE($B$3,$B$2+1,1),Kayıt!$B$6:$B$405,$A11))</f>
        <v/>
      </c>
      <c r="I11" s="22" t="str">
        <f t="shared" si="3"/>
        <v/>
      </c>
      <c r="J11" s="22" t="str">
        <f>IF(OR($A11="",AND($B$4&lt;&gt;"",$C11&lt;&gt;$B$4)),"",COUNTIFS(Kayıt!$A$6:$A$405,"&gt;="&amp;DATE($B$3,$B$2,1),Kayıt!$A$6:$A$405,"&lt;"&amp;DATE($B$3,$B$2+1,1),Kayıt!$B$6:$B$405,$A11,Kayıt!$H$6:$H$405,"&gt;"&amp;$H$3))</f>
        <v/>
      </c>
      <c r="L11" s="22" t="str">
        <f>IF(OR(OR($A11="",AND($B$4&lt;&gt;"",$C11&lt;&gt;$B$4)),L$6=""),"",IF(COUNTIFS(Kayıt!$A$6:$A$405,DATE($B$3,$B$2,L$6),Kayıt!$B$6:$B$405,$A11,Kayıt!$J$6:$J$405,"Çıkış yok")+COUNTIFS(Kayıt!$A$6:$A$405,DATE($B$3,$B$2,L$6),Kayıt!$B$6:$B$405,$A11,Kayıt!$J$6:$J$405,"Giriş yok")&gt;0,"?",IF(COUNTIFS(Kayıt!$A$6:$A$405,DATE($B$3,$B$2,L$6),Kayıt!$B$6:$B$405,$A11,Kayıt!$H$6:$H$405,"&gt;-24")&gt;0,"Ç","")))</f>
        <v/>
      </c>
      <c r="M11" s="22" t="str">
        <f>IF(OR(OR($A11="",AND($B$4&lt;&gt;"",$C11&lt;&gt;$B$4)),M$6=""),"",IF(COUNTIFS(Kayıt!$A$6:$A$405,DATE($B$3,$B$2,M$6),Kayıt!$B$6:$B$405,$A11,Kayıt!$J$6:$J$405,"Çıkış yok")+COUNTIFS(Kayıt!$A$6:$A$405,DATE($B$3,$B$2,M$6),Kayıt!$B$6:$B$405,$A11,Kayıt!$J$6:$J$405,"Giriş yok")&gt;0,"?",IF(COUNTIFS(Kayıt!$A$6:$A$405,DATE($B$3,$B$2,M$6),Kayıt!$B$6:$B$405,$A11,Kayıt!$H$6:$H$405,"&gt;-24")&gt;0,"Ç","")))</f>
        <v/>
      </c>
      <c r="N11" s="22" t="str">
        <f>IF(OR(OR($A11="",AND($B$4&lt;&gt;"",$C11&lt;&gt;$B$4)),N$6=""),"",IF(COUNTIFS(Kayıt!$A$6:$A$405,DATE($B$3,$B$2,N$6),Kayıt!$B$6:$B$405,$A11,Kayıt!$J$6:$J$405,"Çıkış yok")+COUNTIFS(Kayıt!$A$6:$A$405,DATE($B$3,$B$2,N$6),Kayıt!$B$6:$B$405,$A11,Kayıt!$J$6:$J$405,"Giriş yok")&gt;0,"?",IF(COUNTIFS(Kayıt!$A$6:$A$405,DATE($B$3,$B$2,N$6),Kayıt!$B$6:$B$405,$A11,Kayıt!$H$6:$H$405,"&gt;-24")&gt;0,"Ç","")))</f>
        <v/>
      </c>
      <c r="O11" s="22" t="str">
        <f>IF(OR(OR($A11="",AND($B$4&lt;&gt;"",$C11&lt;&gt;$B$4)),O$6=""),"",IF(COUNTIFS(Kayıt!$A$6:$A$405,DATE($B$3,$B$2,O$6),Kayıt!$B$6:$B$405,$A11,Kayıt!$J$6:$J$405,"Çıkış yok")+COUNTIFS(Kayıt!$A$6:$A$405,DATE($B$3,$B$2,O$6),Kayıt!$B$6:$B$405,$A11,Kayıt!$J$6:$J$405,"Giriş yok")&gt;0,"?",IF(COUNTIFS(Kayıt!$A$6:$A$405,DATE($B$3,$B$2,O$6),Kayıt!$B$6:$B$405,$A11,Kayıt!$H$6:$H$405,"&gt;-24")&gt;0,"Ç","")))</f>
        <v/>
      </c>
      <c r="P11" s="22" t="str">
        <f>IF(OR(OR($A11="",AND($B$4&lt;&gt;"",$C11&lt;&gt;$B$4)),P$6=""),"",IF(COUNTIFS(Kayıt!$A$6:$A$405,DATE($B$3,$B$2,P$6),Kayıt!$B$6:$B$405,$A11,Kayıt!$J$6:$J$405,"Çıkış yok")+COUNTIFS(Kayıt!$A$6:$A$405,DATE($B$3,$B$2,P$6),Kayıt!$B$6:$B$405,$A11,Kayıt!$J$6:$J$405,"Giriş yok")&gt;0,"?",IF(COUNTIFS(Kayıt!$A$6:$A$405,DATE($B$3,$B$2,P$6),Kayıt!$B$6:$B$405,$A11,Kayıt!$H$6:$H$405,"&gt;-24")&gt;0,"Ç","")))</f>
        <v/>
      </c>
      <c r="Q11" s="22" t="str">
        <f>IF(OR(OR($A11="",AND($B$4&lt;&gt;"",$C11&lt;&gt;$B$4)),Q$6=""),"",IF(COUNTIFS(Kayıt!$A$6:$A$405,DATE($B$3,$B$2,Q$6),Kayıt!$B$6:$B$405,$A11,Kayıt!$J$6:$J$405,"Çıkış yok")+COUNTIFS(Kayıt!$A$6:$A$405,DATE($B$3,$B$2,Q$6),Kayıt!$B$6:$B$405,$A11,Kayıt!$J$6:$J$405,"Giriş yok")&gt;0,"?",IF(COUNTIFS(Kayıt!$A$6:$A$405,DATE($B$3,$B$2,Q$6),Kayıt!$B$6:$B$405,$A11,Kayıt!$H$6:$H$405,"&gt;-24")&gt;0,"Ç","")))</f>
        <v/>
      </c>
      <c r="R11" s="22" t="str">
        <f>IF(OR(OR($A11="",AND($B$4&lt;&gt;"",$C11&lt;&gt;$B$4)),R$6=""),"",IF(COUNTIFS(Kayıt!$A$6:$A$405,DATE($B$3,$B$2,R$6),Kayıt!$B$6:$B$405,$A11,Kayıt!$J$6:$J$405,"Çıkış yok")+COUNTIFS(Kayıt!$A$6:$A$405,DATE($B$3,$B$2,R$6),Kayıt!$B$6:$B$405,$A11,Kayıt!$J$6:$J$405,"Giriş yok")&gt;0,"?",IF(COUNTIFS(Kayıt!$A$6:$A$405,DATE($B$3,$B$2,R$6),Kayıt!$B$6:$B$405,$A11,Kayıt!$H$6:$H$405,"&gt;-24")&gt;0,"Ç","")))</f>
        <v/>
      </c>
      <c r="S11" s="22" t="str">
        <f>IF(OR(OR($A11="",AND($B$4&lt;&gt;"",$C11&lt;&gt;$B$4)),S$6=""),"",IF(COUNTIFS(Kayıt!$A$6:$A$405,DATE($B$3,$B$2,S$6),Kayıt!$B$6:$B$405,$A11,Kayıt!$J$6:$J$405,"Çıkış yok")+COUNTIFS(Kayıt!$A$6:$A$405,DATE($B$3,$B$2,S$6),Kayıt!$B$6:$B$405,$A11,Kayıt!$J$6:$J$405,"Giriş yok")&gt;0,"?",IF(COUNTIFS(Kayıt!$A$6:$A$405,DATE($B$3,$B$2,S$6),Kayıt!$B$6:$B$405,$A11,Kayıt!$H$6:$H$405,"&gt;-24")&gt;0,"Ç","")))</f>
        <v/>
      </c>
      <c r="T11" s="22" t="str">
        <f>IF(OR(OR($A11="",AND($B$4&lt;&gt;"",$C11&lt;&gt;$B$4)),T$6=""),"",IF(COUNTIFS(Kayıt!$A$6:$A$405,DATE($B$3,$B$2,T$6),Kayıt!$B$6:$B$405,$A11,Kayıt!$J$6:$J$405,"Çıkış yok")+COUNTIFS(Kayıt!$A$6:$A$405,DATE($B$3,$B$2,T$6),Kayıt!$B$6:$B$405,$A11,Kayıt!$J$6:$J$405,"Giriş yok")&gt;0,"?",IF(COUNTIFS(Kayıt!$A$6:$A$405,DATE($B$3,$B$2,T$6),Kayıt!$B$6:$B$405,$A11,Kayıt!$H$6:$H$405,"&gt;-24")&gt;0,"Ç","")))</f>
        <v/>
      </c>
      <c r="U11" s="22" t="str">
        <f>IF(OR(OR($A11="",AND($B$4&lt;&gt;"",$C11&lt;&gt;$B$4)),U$6=""),"",IF(COUNTIFS(Kayıt!$A$6:$A$405,DATE($B$3,$B$2,U$6),Kayıt!$B$6:$B$405,$A11,Kayıt!$J$6:$J$405,"Çıkış yok")+COUNTIFS(Kayıt!$A$6:$A$405,DATE($B$3,$B$2,U$6),Kayıt!$B$6:$B$405,$A11,Kayıt!$J$6:$J$405,"Giriş yok")&gt;0,"?",IF(COUNTIFS(Kayıt!$A$6:$A$405,DATE($B$3,$B$2,U$6),Kayıt!$B$6:$B$405,$A11,Kayıt!$H$6:$H$405,"&gt;-24")&gt;0,"Ç","")))</f>
        <v/>
      </c>
      <c r="V11" s="22" t="str">
        <f>IF(OR(OR($A11="",AND($B$4&lt;&gt;"",$C11&lt;&gt;$B$4)),V$6=""),"",IF(COUNTIFS(Kayıt!$A$6:$A$405,DATE($B$3,$B$2,V$6),Kayıt!$B$6:$B$405,$A11,Kayıt!$J$6:$J$405,"Çıkış yok")+COUNTIFS(Kayıt!$A$6:$A$405,DATE($B$3,$B$2,V$6),Kayıt!$B$6:$B$405,$A11,Kayıt!$J$6:$J$405,"Giriş yok")&gt;0,"?",IF(COUNTIFS(Kayıt!$A$6:$A$405,DATE($B$3,$B$2,V$6),Kayıt!$B$6:$B$405,$A11,Kayıt!$H$6:$H$405,"&gt;-24")&gt;0,"Ç","")))</f>
        <v/>
      </c>
      <c r="W11" s="22" t="str">
        <f>IF(OR(OR($A11="",AND($B$4&lt;&gt;"",$C11&lt;&gt;$B$4)),W$6=""),"",IF(COUNTIFS(Kayıt!$A$6:$A$405,DATE($B$3,$B$2,W$6),Kayıt!$B$6:$B$405,$A11,Kayıt!$J$6:$J$405,"Çıkış yok")+COUNTIFS(Kayıt!$A$6:$A$405,DATE($B$3,$B$2,W$6),Kayıt!$B$6:$B$405,$A11,Kayıt!$J$6:$J$405,"Giriş yok")&gt;0,"?",IF(COUNTIFS(Kayıt!$A$6:$A$405,DATE($B$3,$B$2,W$6),Kayıt!$B$6:$B$405,$A11,Kayıt!$H$6:$H$405,"&gt;-24")&gt;0,"Ç","")))</f>
        <v/>
      </c>
      <c r="X11" s="22" t="str">
        <f>IF(OR(OR($A11="",AND($B$4&lt;&gt;"",$C11&lt;&gt;$B$4)),X$6=""),"",IF(COUNTIFS(Kayıt!$A$6:$A$405,DATE($B$3,$B$2,X$6),Kayıt!$B$6:$B$405,$A11,Kayıt!$J$6:$J$405,"Çıkış yok")+COUNTIFS(Kayıt!$A$6:$A$405,DATE($B$3,$B$2,X$6),Kayıt!$B$6:$B$405,$A11,Kayıt!$J$6:$J$405,"Giriş yok")&gt;0,"?",IF(COUNTIFS(Kayıt!$A$6:$A$405,DATE($B$3,$B$2,X$6),Kayıt!$B$6:$B$405,$A11,Kayıt!$H$6:$H$405,"&gt;-24")&gt;0,"Ç","")))</f>
        <v/>
      </c>
      <c r="Y11" s="22" t="str">
        <f>IF(OR(OR($A11="",AND($B$4&lt;&gt;"",$C11&lt;&gt;$B$4)),Y$6=""),"",IF(COUNTIFS(Kayıt!$A$6:$A$405,DATE($B$3,$B$2,Y$6),Kayıt!$B$6:$B$405,$A11,Kayıt!$J$6:$J$405,"Çıkış yok")+COUNTIFS(Kayıt!$A$6:$A$405,DATE($B$3,$B$2,Y$6),Kayıt!$B$6:$B$405,$A11,Kayıt!$J$6:$J$405,"Giriş yok")&gt;0,"?",IF(COUNTIFS(Kayıt!$A$6:$A$405,DATE($B$3,$B$2,Y$6),Kayıt!$B$6:$B$405,$A11,Kayıt!$H$6:$H$405,"&gt;-24")&gt;0,"Ç","")))</f>
        <v/>
      </c>
      <c r="Z11" s="22" t="str">
        <f>IF(OR(OR($A11="",AND($B$4&lt;&gt;"",$C11&lt;&gt;$B$4)),Z$6=""),"",IF(COUNTIFS(Kayıt!$A$6:$A$405,DATE($B$3,$B$2,Z$6),Kayıt!$B$6:$B$405,$A11,Kayıt!$J$6:$J$405,"Çıkış yok")+COUNTIFS(Kayıt!$A$6:$A$405,DATE($B$3,$B$2,Z$6),Kayıt!$B$6:$B$405,$A11,Kayıt!$J$6:$J$405,"Giriş yok")&gt;0,"?",IF(COUNTIFS(Kayıt!$A$6:$A$405,DATE($B$3,$B$2,Z$6),Kayıt!$B$6:$B$405,$A11,Kayıt!$H$6:$H$405,"&gt;-24")&gt;0,"Ç","")))</f>
        <v/>
      </c>
      <c r="AA11" s="22" t="str">
        <f>IF(OR(OR($A11="",AND($B$4&lt;&gt;"",$C11&lt;&gt;$B$4)),AA$6=""),"",IF(COUNTIFS(Kayıt!$A$6:$A$405,DATE($B$3,$B$2,AA$6),Kayıt!$B$6:$B$405,$A11,Kayıt!$J$6:$J$405,"Çıkış yok")+COUNTIFS(Kayıt!$A$6:$A$405,DATE($B$3,$B$2,AA$6),Kayıt!$B$6:$B$405,$A11,Kayıt!$J$6:$J$405,"Giriş yok")&gt;0,"?",IF(COUNTIFS(Kayıt!$A$6:$A$405,DATE($B$3,$B$2,AA$6),Kayıt!$B$6:$B$405,$A11,Kayıt!$H$6:$H$405,"&gt;-24")&gt;0,"Ç","")))</f>
        <v/>
      </c>
      <c r="AB11" s="22" t="str">
        <f>IF(OR(OR($A11="",AND($B$4&lt;&gt;"",$C11&lt;&gt;$B$4)),AB$6=""),"",IF(COUNTIFS(Kayıt!$A$6:$A$405,DATE($B$3,$B$2,AB$6),Kayıt!$B$6:$B$405,$A11,Kayıt!$J$6:$J$405,"Çıkış yok")+COUNTIFS(Kayıt!$A$6:$A$405,DATE($B$3,$B$2,AB$6),Kayıt!$B$6:$B$405,$A11,Kayıt!$J$6:$J$405,"Giriş yok")&gt;0,"?",IF(COUNTIFS(Kayıt!$A$6:$A$405,DATE($B$3,$B$2,AB$6),Kayıt!$B$6:$B$405,$A11,Kayıt!$H$6:$H$405,"&gt;-24")&gt;0,"Ç","")))</f>
        <v/>
      </c>
      <c r="AC11" s="22" t="str">
        <f>IF(OR(OR($A11="",AND($B$4&lt;&gt;"",$C11&lt;&gt;$B$4)),AC$6=""),"",IF(COUNTIFS(Kayıt!$A$6:$A$405,DATE($B$3,$B$2,AC$6),Kayıt!$B$6:$B$405,$A11,Kayıt!$J$6:$J$405,"Çıkış yok")+COUNTIFS(Kayıt!$A$6:$A$405,DATE($B$3,$B$2,AC$6),Kayıt!$B$6:$B$405,$A11,Kayıt!$J$6:$J$405,"Giriş yok")&gt;0,"?",IF(COUNTIFS(Kayıt!$A$6:$A$405,DATE($B$3,$B$2,AC$6),Kayıt!$B$6:$B$405,$A11,Kayıt!$H$6:$H$405,"&gt;-24")&gt;0,"Ç","")))</f>
        <v/>
      </c>
      <c r="AD11" s="22" t="str">
        <f>IF(OR(OR($A11="",AND($B$4&lt;&gt;"",$C11&lt;&gt;$B$4)),AD$6=""),"",IF(COUNTIFS(Kayıt!$A$6:$A$405,DATE($B$3,$B$2,AD$6),Kayıt!$B$6:$B$405,$A11,Kayıt!$J$6:$J$405,"Çıkış yok")+COUNTIFS(Kayıt!$A$6:$A$405,DATE($B$3,$B$2,AD$6),Kayıt!$B$6:$B$405,$A11,Kayıt!$J$6:$J$405,"Giriş yok")&gt;0,"?",IF(COUNTIFS(Kayıt!$A$6:$A$405,DATE($B$3,$B$2,AD$6),Kayıt!$B$6:$B$405,$A11,Kayıt!$H$6:$H$405,"&gt;-24")&gt;0,"Ç","")))</f>
        <v/>
      </c>
      <c r="AE11" s="22" t="str">
        <f>IF(OR(OR($A11="",AND($B$4&lt;&gt;"",$C11&lt;&gt;$B$4)),AE$6=""),"",IF(COUNTIFS(Kayıt!$A$6:$A$405,DATE($B$3,$B$2,AE$6),Kayıt!$B$6:$B$405,$A11,Kayıt!$J$6:$J$405,"Çıkış yok")+COUNTIFS(Kayıt!$A$6:$A$405,DATE($B$3,$B$2,AE$6),Kayıt!$B$6:$B$405,$A11,Kayıt!$J$6:$J$405,"Giriş yok")&gt;0,"?",IF(COUNTIFS(Kayıt!$A$6:$A$405,DATE($B$3,$B$2,AE$6),Kayıt!$B$6:$B$405,$A11,Kayıt!$H$6:$H$405,"&gt;-24")&gt;0,"Ç","")))</f>
        <v/>
      </c>
      <c r="AF11" s="22" t="str">
        <f>IF(OR(OR($A11="",AND($B$4&lt;&gt;"",$C11&lt;&gt;$B$4)),AF$6=""),"",IF(COUNTIFS(Kayıt!$A$6:$A$405,DATE($B$3,$B$2,AF$6),Kayıt!$B$6:$B$405,$A11,Kayıt!$J$6:$J$405,"Çıkış yok")+COUNTIFS(Kayıt!$A$6:$A$405,DATE($B$3,$B$2,AF$6),Kayıt!$B$6:$B$405,$A11,Kayıt!$J$6:$J$405,"Giriş yok")&gt;0,"?",IF(COUNTIFS(Kayıt!$A$6:$A$405,DATE($B$3,$B$2,AF$6),Kayıt!$B$6:$B$405,$A11,Kayıt!$H$6:$H$405,"&gt;-24")&gt;0,"Ç","")))</f>
        <v/>
      </c>
      <c r="AG11" s="22" t="str">
        <f>IF(OR(OR($A11="",AND($B$4&lt;&gt;"",$C11&lt;&gt;$B$4)),AG$6=""),"",IF(COUNTIFS(Kayıt!$A$6:$A$405,DATE($B$3,$B$2,AG$6),Kayıt!$B$6:$B$405,$A11,Kayıt!$J$6:$J$405,"Çıkış yok")+COUNTIFS(Kayıt!$A$6:$A$405,DATE($B$3,$B$2,AG$6),Kayıt!$B$6:$B$405,$A11,Kayıt!$J$6:$J$405,"Giriş yok")&gt;0,"?",IF(COUNTIFS(Kayıt!$A$6:$A$405,DATE($B$3,$B$2,AG$6),Kayıt!$B$6:$B$405,$A11,Kayıt!$H$6:$H$405,"&gt;-24")&gt;0,"Ç","")))</f>
        <v/>
      </c>
      <c r="AH11" s="22" t="str">
        <f>IF(OR(OR($A11="",AND($B$4&lt;&gt;"",$C11&lt;&gt;$B$4)),AH$6=""),"",IF(COUNTIFS(Kayıt!$A$6:$A$405,DATE($B$3,$B$2,AH$6),Kayıt!$B$6:$B$405,$A11,Kayıt!$J$6:$J$405,"Çıkış yok")+COUNTIFS(Kayıt!$A$6:$A$405,DATE($B$3,$B$2,AH$6),Kayıt!$B$6:$B$405,$A11,Kayıt!$J$6:$J$405,"Giriş yok")&gt;0,"?",IF(COUNTIFS(Kayıt!$A$6:$A$405,DATE($B$3,$B$2,AH$6),Kayıt!$B$6:$B$405,$A11,Kayıt!$H$6:$H$405,"&gt;-24")&gt;0,"Ç","")))</f>
        <v/>
      </c>
      <c r="AI11" s="22" t="str">
        <f>IF(OR(OR($A11="",AND($B$4&lt;&gt;"",$C11&lt;&gt;$B$4)),AI$6=""),"",IF(COUNTIFS(Kayıt!$A$6:$A$405,DATE($B$3,$B$2,AI$6),Kayıt!$B$6:$B$405,$A11,Kayıt!$J$6:$J$405,"Çıkış yok")+COUNTIFS(Kayıt!$A$6:$A$405,DATE($B$3,$B$2,AI$6),Kayıt!$B$6:$B$405,$A11,Kayıt!$J$6:$J$405,"Giriş yok")&gt;0,"?",IF(COUNTIFS(Kayıt!$A$6:$A$405,DATE($B$3,$B$2,AI$6),Kayıt!$B$6:$B$405,$A11,Kayıt!$H$6:$H$405,"&gt;-24")&gt;0,"Ç","")))</f>
        <v/>
      </c>
      <c r="AJ11" s="22" t="str">
        <f>IF(OR(OR($A11="",AND($B$4&lt;&gt;"",$C11&lt;&gt;$B$4)),AJ$6=""),"",IF(COUNTIFS(Kayıt!$A$6:$A$405,DATE($B$3,$B$2,AJ$6),Kayıt!$B$6:$B$405,$A11,Kayıt!$J$6:$J$405,"Çıkış yok")+COUNTIFS(Kayıt!$A$6:$A$405,DATE($B$3,$B$2,AJ$6),Kayıt!$B$6:$B$405,$A11,Kayıt!$J$6:$J$405,"Giriş yok")&gt;0,"?",IF(COUNTIFS(Kayıt!$A$6:$A$405,DATE($B$3,$B$2,AJ$6),Kayıt!$B$6:$B$405,$A11,Kayıt!$H$6:$H$405,"&gt;-24")&gt;0,"Ç","")))</f>
        <v/>
      </c>
      <c r="AK11" s="22" t="str">
        <f>IF(OR(OR($A11="",AND($B$4&lt;&gt;"",$C11&lt;&gt;$B$4)),AK$6=""),"",IF(COUNTIFS(Kayıt!$A$6:$A$405,DATE($B$3,$B$2,AK$6),Kayıt!$B$6:$B$405,$A11,Kayıt!$J$6:$J$405,"Çıkış yok")+COUNTIFS(Kayıt!$A$6:$A$405,DATE($B$3,$B$2,AK$6),Kayıt!$B$6:$B$405,$A11,Kayıt!$J$6:$J$405,"Giriş yok")&gt;0,"?",IF(COUNTIFS(Kayıt!$A$6:$A$405,DATE($B$3,$B$2,AK$6),Kayıt!$B$6:$B$405,$A11,Kayıt!$H$6:$H$405,"&gt;-24")&gt;0,"Ç","")))</f>
        <v/>
      </c>
      <c r="AL11" s="22" t="str">
        <f>IF(OR(OR($A11="",AND($B$4&lt;&gt;"",$C11&lt;&gt;$B$4)),AL$6=""),"",IF(COUNTIFS(Kayıt!$A$6:$A$405,DATE($B$3,$B$2,AL$6),Kayıt!$B$6:$B$405,$A11,Kayıt!$J$6:$J$405,"Çıkış yok")+COUNTIFS(Kayıt!$A$6:$A$405,DATE($B$3,$B$2,AL$6),Kayıt!$B$6:$B$405,$A11,Kayıt!$J$6:$J$405,"Giriş yok")&gt;0,"?",IF(COUNTIFS(Kayıt!$A$6:$A$405,DATE($B$3,$B$2,AL$6),Kayıt!$B$6:$B$405,$A11,Kayıt!$H$6:$H$405,"&gt;-24")&gt;0,"Ç","")))</f>
        <v/>
      </c>
      <c r="AM11" s="22" t="str">
        <f>IF(OR(OR($A11="",AND($B$4&lt;&gt;"",$C11&lt;&gt;$B$4)),AM$6=""),"",IF(COUNTIFS(Kayıt!$A$6:$A$405,DATE($B$3,$B$2,AM$6),Kayıt!$B$6:$B$405,$A11,Kayıt!$J$6:$J$405,"Çıkış yok")+COUNTIFS(Kayıt!$A$6:$A$405,DATE($B$3,$B$2,AM$6),Kayıt!$B$6:$B$405,$A11,Kayıt!$J$6:$J$405,"Giriş yok")&gt;0,"?",IF(COUNTIFS(Kayıt!$A$6:$A$405,DATE($B$3,$B$2,AM$6),Kayıt!$B$6:$B$405,$A11,Kayıt!$H$6:$H$405,"&gt;-24")&gt;0,"Ç","")))</f>
        <v/>
      </c>
      <c r="AN11" s="22" t="str">
        <f>IF(OR(OR($A11="",AND($B$4&lt;&gt;"",$C11&lt;&gt;$B$4)),AN$6=""),"",IF(COUNTIFS(Kayıt!$A$6:$A$405,DATE($B$3,$B$2,AN$6),Kayıt!$B$6:$B$405,$A11,Kayıt!$J$6:$J$405,"Çıkış yok")+COUNTIFS(Kayıt!$A$6:$A$405,DATE($B$3,$B$2,AN$6),Kayıt!$B$6:$B$405,$A11,Kayıt!$J$6:$J$405,"Giriş yok")&gt;0,"?",IF(COUNTIFS(Kayıt!$A$6:$A$405,DATE($B$3,$B$2,AN$6),Kayıt!$B$6:$B$405,$A11,Kayıt!$H$6:$H$405,"&gt;-24")&gt;0,"Ç","")))</f>
        <v/>
      </c>
      <c r="AO11" s="22" t="str">
        <f>IF(OR(OR($A11="",AND($B$4&lt;&gt;"",$C11&lt;&gt;$B$4)),AO$6=""),"",IF(COUNTIFS(Kayıt!$A$6:$A$405,DATE($B$3,$B$2,AO$6),Kayıt!$B$6:$B$405,$A11,Kayıt!$J$6:$J$405,"Çıkış yok")+COUNTIFS(Kayıt!$A$6:$A$405,DATE($B$3,$B$2,AO$6),Kayıt!$B$6:$B$405,$A11,Kayıt!$J$6:$J$405,"Giriş yok")&gt;0,"?",IF(COUNTIFS(Kayıt!$A$6:$A$405,DATE($B$3,$B$2,AO$6),Kayıt!$B$6:$B$405,$A11,Kayıt!$H$6:$H$405,"&gt;-24")&gt;0,"Ç","")))</f>
        <v/>
      </c>
      <c r="AP11" s="22" t="str">
        <f>IF(OR(OR($A11="",AND($B$4&lt;&gt;"",$C11&lt;&gt;$B$4)),AP$6=""),"",IF(COUNTIFS(Kayıt!$A$6:$A$405,DATE($B$3,$B$2,AP$6),Kayıt!$B$6:$B$405,$A11,Kayıt!$J$6:$J$405,"Çıkış yok")+COUNTIFS(Kayıt!$A$6:$A$405,DATE($B$3,$B$2,AP$6),Kayıt!$B$6:$B$405,$A11,Kayıt!$J$6:$J$405,"Giriş yok")&gt;0,"?",IF(COUNTIFS(Kayıt!$A$6:$A$405,DATE($B$3,$B$2,AP$6),Kayıt!$B$6:$B$405,$A11,Kayıt!$H$6:$H$405,"&gt;-24")&gt;0,"Ç","")))</f>
        <v/>
      </c>
    </row>
    <row r="12" spans="1:42" ht="18" customHeight="1" x14ac:dyDescent="0.2">
      <c r="A12" s="28" t="str">
        <f>IF(Çalışanlar!$B9="","",Çalışanlar!$B9)</f>
        <v/>
      </c>
      <c r="B12" s="12" t="str">
        <f>IF(Çalışanlar!$C9="","",Çalışanlar!$C9)</f>
        <v/>
      </c>
      <c r="C12" s="12" t="str">
        <f>IF(Çalışanlar!$D9="","",Çalışanlar!$D9)</f>
        <v/>
      </c>
      <c r="D12" s="29" t="str">
        <f t="shared" si="1"/>
        <v/>
      </c>
      <c r="E12" s="30" t="str">
        <f>IF(OR($A12="",AND($B$4&lt;&gt;"",$C12&lt;&gt;$B$4)),"",SUMIFS(Kayıt!$H$6:$H$405,Kayıt!$A$6:$A$405,"&gt;="&amp;DATE($B$3,$B$2,1),Kayıt!$A$6:$A$405,"&lt;"&amp;DATE($B$3,$B$2+1,1),Kayıt!$B$6:$B$405,$A12))</f>
        <v/>
      </c>
      <c r="F12" s="31" t="str">
        <f t="shared" si="2"/>
        <v/>
      </c>
      <c r="G12" s="22" t="str">
        <f>IF(OR($A12="",AND($B$4&lt;&gt;"",$C12&lt;&gt;$B$4)),"",COUNTIFS(Kayıt!$A$6:$A$405,"&gt;="&amp;DATE($B$3,$B$2,1),Kayıt!$A$6:$A$405,"&lt;"&amp;DATE($B$3,$B$2+1,1),Kayıt!$B$6:$B$405,$A12,Kayıt!$I$6:$I$405,"&gt;0"))</f>
        <v/>
      </c>
      <c r="H12" s="22" t="str">
        <f>IF(OR($A12="",AND($B$4&lt;&gt;"",$C12&lt;&gt;$B$4)),"",SUMIFS(Kayıt!$I$6:$I$405,Kayıt!$A$6:$A$405,"&gt;="&amp;DATE($B$3,$B$2,1),Kayıt!$A$6:$A$405,"&lt;"&amp;DATE($B$3,$B$2+1,1),Kayıt!$B$6:$B$405,$A12))</f>
        <v/>
      </c>
      <c r="I12" s="22" t="str">
        <f t="shared" si="3"/>
        <v/>
      </c>
      <c r="J12" s="22" t="str">
        <f>IF(OR($A12="",AND($B$4&lt;&gt;"",$C12&lt;&gt;$B$4)),"",COUNTIFS(Kayıt!$A$6:$A$405,"&gt;="&amp;DATE($B$3,$B$2,1),Kayıt!$A$6:$A$405,"&lt;"&amp;DATE($B$3,$B$2+1,1),Kayıt!$B$6:$B$405,$A12,Kayıt!$H$6:$H$405,"&gt;"&amp;$H$3))</f>
        <v/>
      </c>
      <c r="L12" s="22" t="str">
        <f>IF(OR(OR($A12="",AND($B$4&lt;&gt;"",$C12&lt;&gt;$B$4)),L$6=""),"",IF(COUNTIFS(Kayıt!$A$6:$A$405,DATE($B$3,$B$2,L$6),Kayıt!$B$6:$B$405,$A12,Kayıt!$J$6:$J$405,"Çıkış yok")+COUNTIFS(Kayıt!$A$6:$A$405,DATE($B$3,$B$2,L$6),Kayıt!$B$6:$B$405,$A12,Kayıt!$J$6:$J$405,"Giriş yok")&gt;0,"?",IF(COUNTIFS(Kayıt!$A$6:$A$405,DATE($B$3,$B$2,L$6),Kayıt!$B$6:$B$405,$A12,Kayıt!$H$6:$H$405,"&gt;-24")&gt;0,"Ç","")))</f>
        <v/>
      </c>
      <c r="M12" s="22" t="str">
        <f>IF(OR(OR($A12="",AND($B$4&lt;&gt;"",$C12&lt;&gt;$B$4)),M$6=""),"",IF(COUNTIFS(Kayıt!$A$6:$A$405,DATE($B$3,$B$2,M$6),Kayıt!$B$6:$B$405,$A12,Kayıt!$J$6:$J$405,"Çıkış yok")+COUNTIFS(Kayıt!$A$6:$A$405,DATE($B$3,$B$2,M$6),Kayıt!$B$6:$B$405,$A12,Kayıt!$J$6:$J$405,"Giriş yok")&gt;0,"?",IF(COUNTIFS(Kayıt!$A$6:$A$405,DATE($B$3,$B$2,M$6),Kayıt!$B$6:$B$405,$A12,Kayıt!$H$6:$H$405,"&gt;-24")&gt;0,"Ç","")))</f>
        <v/>
      </c>
      <c r="N12" s="22" t="str">
        <f>IF(OR(OR($A12="",AND($B$4&lt;&gt;"",$C12&lt;&gt;$B$4)),N$6=""),"",IF(COUNTIFS(Kayıt!$A$6:$A$405,DATE($B$3,$B$2,N$6),Kayıt!$B$6:$B$405,$A12,Kayıt!$J$6:$J$405,"Çıkış yok")+COUNTIFS(Kayıt!$A$6:$A$405,DATE($B$3,$B$2,N$6),Kayıt!$B$6:$B$405,$A12,Kayıt!$J$6:$J$405,"Giriş yok")&gt;0,"?",IF(COUNTIFS(Kayıt!$A$6:$A$405,DATE($B$3,$B$2,N$6),Kayıt!$B$6:$B$405,$A12,Kayıt!$H$6:$H$405,"&gt;-24")&gt;0,"Ç","")))</f>
        <v/>
      </c>
      <c r="O12" s="22" t="str">
        <f>IF(OR(OR($A12="",AND($B$4&lt;&gt;"",$C12&lt;&gt;$B$4)),O$6=""),"",IF(COUNTIFS(Kayıt!$A$6:$A$405,DATE($B$3,$B$2,O$6),Kayıt!$B$6:$B$405,$A12,Kayıt!$J$6:$J$405,"Çıkış yok")+COUNTIFS(Kayıt!$A$6:$A$405,DATE($B$3,$B$2,O$6),Kayıt!$B$6:$B$405,$A12,Kayıt!$J$6:$J$405,"Giriş yok")&gt;0,"?",IF(COUNTIFS(Kayıt!$A$6:$A$405,DATE($B$3,$B$2,O$6),Kayıt!$B$6:$B$405,$A12,Kayıt!$H$6:$H$405,"&gt;-24")&gt;0,"Ç","")))</f>
        <v/>
      </c>
      <c r="P12" s="22" t="str">
        <f>IF(OR(OR($A12="",AND($B$4&lt;&gt;"",$C12&lt;&gt;$B$4)),P$6=""),"",IF(COUNTIFS(Kayıt!$A$6:$A$405,DATE($B$3,$B$2,P$6),Kayıt!$B$6:$B$405,$A12,Kayıt!$J$6:$J$405,"Çıkış yok")+COUNTIFS(Kayıt!$A$6:$A$405,DATE($B$3,$B$2,P$6),Kayıt!$B$6:$B$405,$A12,Kayıt!$J$6:$J$405,"Giriş yok")&gt;0,"?",IF(COUNTIFS(Kayıt!$A$6:$A$405,DATE($B$3,$B$2,P$6),Kayıt!$B$6:$B$405,$A12,Kayıt!$H$6:$H$405,"&gt;-24")&gt;0,"Ç","")))</f>
        <v/>
      </c>
      <c r="Q12" s="22" t="str">
        <f>IF(OR(OR($A12="",AND($B$4&lt;&gt;"",$C12&lt;&gt;$B$4)),Q$6=""),"",IF(COUNTIFS(Kayıt!$A$6:$A$405,DATE($B$3,$B$2,Q$6),Kayıt!$B$6:$B$405,$A12,Kayıt!$J$6:$J$405,"Çıkış yok")+COUNTIFS(Kayıt!$A$6:$A$405,DATE($B$3,$B$2,Q$6),Kayıt!$B$6:$B$405,$A12,Kayıt!$J$6:$J$405,"Giriş yok")&gt;0,"?",IF(COUNTIFS(Kayıt!$A$6:$A$405,DATE($B$3,$B$2,Q$6),Kayıt!$B$6:$B$405,$A12,Kayıt!$H$6:$H$405,"&gt;-24")&gt;0,"Ç","")))</f>
        <v/>
      </c>
      <c r="R12" s="22" t="str">
        <f>IF(OR(OR($A12="",AND($B$4&lt;&gt;"",$C12&lt;&gt;$B$4)),R$6=""),"",IF(COUNTIFS(Kayıt!$A$6:$A$405,DATE($B$3,$B$2,R$6),Kayıt!$B$6:$B$405,$A12,Kayıt!$J$6:$J$405,"Çıkış yok")+COUNTIFS(Kayıt!$A$6:$A$405,DATE($B$3,$B$2,R$6),Kayıt!$B$6:$B$405,$A12,Kayıt!$J$6:$J$405,"Giriş yok")&gt;0,"?",IF(COUNTIFS(Kayıt!$A$6:$A$405,DATE($B$3,$B$2,R$6),Kayıt!$B$6:$B$405,$A12,Kayıt!$H$6:$H$405,"&gt;-24")&gt;0,"Ç","")))</f>
        <v/>
      </c>
      <c r="S12" s="22" t="str">
        <f>IF(OR(OR($A12="",AND($B$4&lt;&gt;"",$C12&lt;&gt;$B$4)),S$6=""),"",IF(COUNTIFS(Kayıt!$A$6:$A$405,DATE($B$3,$B$2,S$6),Kayıt!$B$6:$B$405,$A12,Kayıt!$J$6:$J$405,"Çıkış yok")+COUNTIFS(Kayıt!$A$6:$A$405,DATE($B$3,$B$2,S$6),Kayıt!$B$6:$B$405,$A12,Kayıt!$J$6:$J$405,"Giriş yok")&gt;0,"?",IF(COUNTIFS(Kayıt!$A$6:$A$405,DATE($B$3,$B$2,S$6),Kayıt!$B$6:$B$405,$A12,Kayıt!$H$6:$H$405,"&gt;-24")&gt;0,"Ç","")))</f>
        <v/>
      </c>
      <c r="T12" s="22" t="str">
        <f>IF(OR(OR($A12="",AND($B$4&lt;&gt;"",$C12&lt;&gt;$B$4)),T$6=""),"",IF(COUNTIFS(Kayıt!$A$6:$A$405,DATE($B$3,$B$2,T$6),Kayıt!$B$6:$B$405,$A12,Kayıt!$J$6:$J$405,"Çıkış yok")+COUNTIFS(Kayıt!$A$6:$A$405,DATE($B$3,$B$2,T$6),Kayıt!$B$6:$B$405,$A12,Kayıt!$J$6:$J$405,"Giriş yok")&gt;0,"?",IF(COUNTIFS(Kayıt!$A$6:$A$405,DATE($B$3,$B$2,T$6),Kayıt!$B$6:$B$405,$A12,Kayıt!$H$6:$H$405,"&gt;-24")&gt;0,"Ç","")))</f>
        <v/>
      </c>
      <c r="U12" s="22" t="str">
        <f>IF(OR(OR($A12="",AND($B$4&lt;&gt;"",$C12&lt;&gt;$B$4)),U$6=""),"",IF(COUNTIFS(Kayıt!$A$6:$A$405,DATE($B$3,$B$2,U$6),Kayıt!$B$6:$B$405,$A12,Kayıt!$J$6:$J$405,"Çıkış yok")+COUNTIFS(Kayıt!$A$6:$A$405,DATE($B$3,$B$2,U$6),Kayıt!$B$6:$B$405,$A12,Kayıt!$J$6:$J$405,"Giriş yok")&gt;0,"?",IF(COUNTIFS(Kayıt!$A$6:$A$405,DATE($B$3,$B$2,U$6),Kayıt!$B$6:$B$405,$A12,Kayıt!$H$6:$H$405,"&gt;-24")&gt;0,"Ç","")))</f>
        <v/>
      </c>
      <c r="V12" s="22" t="str">
        <f>IF(OR(OR($A12="",AND($B$4&lt;&gt;"",$C12&lt;&gt;$B$4)),V$6=""),"",IF(COUNTIFS(Kayıt!$A$6:$A$405,DATE($B$3,$B$2,V$6),Kayıt!$B$6:$B$405,$A12,Kayıt!$J$6:$J$405,"Çıkış yok")+COUNTIFS(Kayıt!$A$6:$A$405,DATE($B$3,$B$2,V$6),Kayıt!$B$6:$B$405,$A12,Kayıt!$J$6:$J$405,"Giriş yok")&gt;0,"?",IF(COUNTIFS(Kayıt!$A$6:$A$405,DATE($B$3,$B$2,V$6),Kayıt!$B$6:$B$405,$A12,Kayıt!$H$6:$H$405,"&gt;-24")&gt;0,"Ç","")))</f>
        <v/>
      </c>
      <c r="W12" s="22" t="str">
        <f>IF(OR(OR($A12="",AND($B$4&lt;&gt;"",$C12&lt;&gt;$B$4)),W$6=""),"",IF(COUNTIFS(Kayıt!$A$6:$A$405,DATE($B$3,$B$2,W$6),Kayıt!$B$6:$B$405,$A12,Kayıt!$J$6:$J$405,"Çıkış yok")+COUNTIFS(Kayıt!$A$6:$A$405,DATE($B$3,$B$2,W$6),Kayıt!$B$6:$B$405,$A12,Kayıt!$J$6:$J$405,"Giriş yok")&gt;0,"?",IF(COUNTIFS(Kayıt!$A$6:$A$405,DATE($B$3,$B$2,W$6),Kayıt!$B$6:$B$405,$A12,Kayıt!$H$6:$H$405,"&gt;-24")&gt;0,"Ç","")))</f>
        <v/>
      </c>
      <c r="X12" s="22" t="str">
        <f>IF(OR(OR($A12="",AND($B$4&lt;&gt;"",$C12&lt;&gt;$B$4)),X$6=""),"",IF(COUNTIFS(Kayıt!$A$6:$A$405,DATE($B$3,$B$2,X$6),Kayıt!$B$6:$B$405,$A12,Kayıt!$J$6:$J$405,"Çıkış yok")+COUNTIFS(Kayıt!$A$6:$A$405,DATE($B$3,$B$2,X$6),Kayıt!$B$6:$B$405,$A12,Kayıt!$J$6:$J$405,"Giriş yok")&gt;0,"?",IF(COUNTIFS(Kayıt!$A$6:$A$405,DATE($B$3,$B$2,X$6),Kayıt!$B$6:$B$405,$A12,Kayıt!$H$6:$H$405,"&gt;-24")&gt;0,"Ç","")))</f>
        <v/>
      </c>
      <c r="Y12" s="22" t="str">
        <f>IF(OR(OR($A12="",AND($B$4&lt;&gt;"",$C12&lt;&gt;$B$4)),Y$6=""),"",IF(COUNTIFS(Kayıt!$A$6:$A$405,DATE($B$3,$B$2,Y$6),Kayıt!$B$6:$B$405,$A12,Kayıt!$J$6:$J$405,"Çıkış yok")+COUNTIFS(Kayıt!$A$6:$A$405,DATE($B$3,$B$2,Y$6),Kayıt!$B$6:$B$405,$A12,Kayıt!$J$6:$J$405,"Giriş yok")&gt;0,"?",IF(COUNTIFS(Kayıt!$A$6:$A$405,DATE($B$3,$B$2,Y$6),Kayıt!$B$6:$B$405,$A12,Kayıt!$H$6:$H$405,"&gt;-24")&gt;0,"Ç","")))</f>
        <v/>
      </c>
      <c r="Z12" s="22" t="str">
        <f>IF(OR(OR($A12="",AND($B$4&lt;&gt;"",$C12&lt;&gt;$B$4)),Z$6=""),"",IF(COUNTIFS(Kayıt!$A$6:$A$405,DATE($B$3,$B$2,Z$6),Kayıt!$B$6:$B$405,$A12,Kayıt!$J$6:$J$405,"Çıkış yok")+COUNTIFS(Kayıt!$A$6:$A$405,DATE($B$3,$B$2,Z$6),Kayıt!$B$6:$B$405,$A12,Kayıt!$J$6:$J$405,"Giriş yok")&gt;0,"?",IF(COUNTIFS(Kayıt!$A$6:$A$405,DATE($B$3,$B$2,Z$6),Kayıt!$B$6:$B$405,$A12,Kayıt!$H$6:$H$405,"&gt;-24")&gt;0,"Ç","")))</f>
        <v/>
      </c>
      <c r="AA12" s="22" t="str">
        <f>IF(OR(OR($A12="",AND($B$4&lt;&gt;"",$C12&lt;&gt;$B$4)),AA$6=""),"",IF(COUNTIFS(Kayıt!$A$6:$A$405,DATE($B$3,$B$2,AA$6),Kayıt!$B$6:$B$405,$A12,Kayıt!$J$6:$J$405,"Çıkış yok")+COUNTIFS(Kayıt!$A$6:$A$405,DATE($B$3,$B$2,AA$6),Kayıt!$B$6:$B$405,$A12,Kayıt!$J$6:$J$405,"Giriş yok")&gt;0,"?",IF(COUNTIFS(Kayıt!$A$6:$A$405,DATE($B$3,$B$2,AA$6),Kayıt!$B$6:$B$405,$A12,Kayıt!$H$6:$H$405,"&gt;-24")&gt;0,"Ç","")))</f>
        <v/>
      </c>
      <c r="AB12" s="22" t="str">
        <f>IF(OR(OR($A12="",AND($B$4&lt;&gt;"",$C12&lt;&gt;$B$4)),AB$6=""),"",IF(COUNTIFS(Kayıt!$A$6:$A$405,DATE($B$3,$B$2,AB$6),Kayıt!$B$6:$B$405,$A12,Kayıt!$J$6:$J$405,"Çıkış yok")+COUNTIFS(Kayıt!$A$6:$A$405,DATE($B$3,$B$2,AB$6),Kayıt!$B$6:$B$405,$A12,Kayıt!$J$6:$J$405,"Giriş yok")&gt;0,"?",IF(COUNTIFS(Kayıt!$A$6:$A$405,DATE($B$3,$B$2,AB$6),Kayıt!$B$6:$B$405,$A12,Kayıt!$H$6:$H$405,"&gt;-24")&gt;0,"Ç","")))</f>
        <v/>
      </c>
      <c r="AC12" s="22" t="str">
        <f>IF(OR(OR($A12="",AND($B$4&lt;&gt;"",$C12&lt;&gt;$B$4)),AC$6=""),"",IF(COUNTIFS(Kayıt!$A$6:$A$405,DATE($B$3,$B$2,AC$6),Kayıt!$B$6:$B$405,$A12,Kayıt!$J$6:$J$405,"Çıkış yok")+COUNTIFS(Kayıt!$A$6:$A$405,DATE($B$3,$B$2,AC$6),Kayıt!$B$6:$B$405,$A12,Kayıt!$J$6:$J$405,"Giriş yok")&gt;0,"?",IF(COUNTIFS(Kayıt!$A$6:$A$405,DATE($B$3,$B$2,AC$6),Kayıt!$B$6:$B$405,$A12,Kayıt!$H$6:$H$405,"&gt;-24")&gt;0,"Ç","")))</f>
        <v/>
      </c>
      <c r="AD12" s="22" t="str">
        <f>IF(OR(OR($A12="",AND($B$4&lt;&gt;"",$C12&lt;&gt;$B$4)),AD$6=""),"",IF(COUNTIFS(Kayıt!$A$6:$A$405,DATE($B$3,$B$2,AD$6),Kayıt!$B$6:$B$405,$A12,Kayıt!$J$6:$J$405,"Çıkış yok")+COUNTIFS(Kayıt!$A$6:$A$405,DATE($B$3,$B$2,AD$6),Kayıt!$B$6:$B$405,$A12,Kayıt!$J$6:$J$405,"Giriş yok")&gt;0,"?",IF(COUNTIFS(Kayıt!$A$6:$A$405,DATE($B$3,$B$2,AD$6),Kayıt!$B$6:$B$405,$A12,Kayıt!$H$6:$H$405,"&gt;-24")&gt;0,"Ç","")))</f>
        <v/>
      </c>
      <c r="AE12" s="22" t="str">
        <f>IF(OR(OR($A12="",AND($B$4&lt;&gt;"",$C12&lt;&gt;$B$4)),AE$6=""),"",IF(COUNTIFS(Kayıt!$A$6:$A$405,DATE($B$3,$B$2,AE$6),Kayıt!$B$6:$B$405,$A12,Kayıt!$J$6:$J$405,"Çıkış yok")+COUNTIFS(Kayıt!$A$6:$A$405,DATE($B$3,$B$2,AE$6),Kayıt!$B$6:$B$405,$A12,Kayıt!$J$6:$J$405,"Giriş yok")&gt;0,"?",IF(COUNTIFS(Kayıt!$A$6:$A$405,DATE($B$3,$B$2,AE$6),Kayıt!$B$6:$B$405,$A12,Kayıt!$H$6:$H$405,"&gt;-24")&gt;0,"Ç","")))</f>
        <v/>
      </c>
      <c r="AF12" s="22" t="str">
        <f>IF(OR(OR($A12="",AND($B$4&lt;&gt;"",$C12&lt;&gt;$B$4)),AF$6=""),"",IF(COUNTIFS(Kayıt!$A$6:$A$405,DATE($B$3,$B$2,AF$6),Kayıt!$B$6:$B$405,$A12,Kayıt!$J$6:$J$405,"Çıkış yok")+COUNTIFS(Kayıt!$A$6:$A$405,DATE($B$3,$B$2,AF$6),Kayıt!$B$6:$B$405,$A12,Kayıt!$J$6:$J$405,"Giriş yok")&gt;0,"?",IF(COUNTIFS(Kayıt!$A$6:$A$405,DATE($B$3,$B$2,AF$6),Kayıt!$B$6:$B$405,$A12,Kayıt!$H$6:$H$405,"&gt;-24")&gt;0,"Ç","")))</f>
        <v/>
      </c>
      <c r="AG12" s="22" t="str">
        <f>IF(OR(OR($A12="",AND($B$4&lt;&gt;"",$C12&lt;&gt;$B$4)),AG$6=""),"",IF(COUNTIFS(Kayıt!$A$6:$A$405,DATE($B$3,$B$2,AG$6),Kayıt!$B$6:$B$405,$A12,Kayıt!$J$6:$J$405,"Çıkış yok")+COUNTIFS(Kayıt!$A$6:$A$405,DATE($B$3,$B$2,AG$6),Kayıt!$B$6:$B$405,$A12,Kayıt!$J$6:$J$405,"Giriş yok")&gt;0,"?",IF(COUNTIFS(Kayıt!$A$6:$A$405,DATE($B$3,$B$2,AG$6),Kayıt!$B$6:$B$405,$A12,Kayıt!$H$6:$H$405,"&gt;-24")&gt;0,"Ç","")))</f>
        <v/>
      </c>
      <c r="AH12" s="22" t="str">
        <f>IF(OR(OR($A12="",AND($B$4&lt;&gt;"",$C12&lt;&gt;$B$4)),AH$6=""),"",IF(COUNTIFS(Kayıt!$A$6:$A$405,DATE($B$3,$B$2,AH$6),Kayıt!$B$6:$B$405,$A12,Kayıt!$J$6:$J$405,"Çıkış yok")+COUNTIFS(Kayıt!$A$6:$A$405,DATE($B$3,$B$2,AH$6),Kayıt!$B$6:$B$405,$A12,Kayıt!$J$6:$J$405,"Giriş yok")&gt;0,"?",IF(COUNTIFS(Kayıt!$A$6:$A$405,DATE($B$3,$B$2,AH$6),Kayıt!$B$6:$B$405,$A12,Kayıt!$H$6:$H$405,"&gt;-24")&gt;0,"Ç","")))</f>
        <v/>
      </c>
      <c r="AI12" s="22" t="str">
        <f>IF(OR(OR($A12="",AND($B$4&lt;&gt;"",$C12&lt;&gt;$B$4)),AI$6=""),"",IF(COUNTIFS(Kayıt!$A$6:$A$405,DATE($B$3,$B$2,AI$6),Kayıt!$B$6:$B$405,$A12,Kayıt!$J$6:$J$405,"Çıkış yok")+COUNTIFS(Kayıt!$A$6:$A$405,DATE($B$3,$B$2,AI$6),Kayıt!$B$6:$B$405,$A12,Kayıt!$J$6:$J$405,"Giriş yok")&gt;0,"?",IF(COUNTIFS(Kayıt!$A$6:$A$405,DATE($B$3,$B$2,AI$6),Kayıt!$B$6:$B$405,$A12,Kayıt!$H$6:$H$405,"&gt;-24")&gt;0,"Ç","")))</f>
        <v/>
      </c>
      <c r="AJ12" s="22" t="str">
        <f>IF(OR(OR($A12="",AND($B$4&lt;&gt;"",$C12&lt;&gt;$B$4)),AJ$6=""),"",IF(COUNTIFS(Kayıt!$A$6:$A$405,DATE($B$3,$B$2,AJ$6),Kayıt!$B$6:$B$405,$A12,Kayıt!$J$6:$J$405,"Çıkış yok")+COUNTIFS(Kayıt!$A$6:$A$405,DATE($B$3,$B$2,AJ$6),Kayıt!$B$6:$B$405,$A12,Kayıt!$J$6:$J$405,"Giriş yok")&gt;0,"?",IF(COUNTIFS(Kayıt!$A$6:$A$405,DATE($B$3,$B$2,AJ$6),Kayıt!$B$6:$B$405,$A12,Kayıt!$H$6:$H$405,"&gt;-24")&gt;0,"Ç","")))</f>
        <v/>
      </c>
      <c r="AK12" s="22" t="str">
        <f>IF(OR(OR($A12="",AND($B$4&lt;&gt;"",$C12&lt;&gt;$B$4)),AK$6=""),"",IF(COUNTIFS(Kayıt!$A$6:$A$405,DATE($B$3,$B$2,AK$6),Kayıt!$B$6:$B$405,$A12,Kayıt!$J$6:$J$405,"Çıkış yok")+COUNTIFS(Kayıt!$A$6:$A$405,DATE($B$3,$B$2,AK$6),Kayıt!$B$6:$B$405,$A12,Kayıt!$J$6:$J$405,"Giriş yok")&gt;0,"?",IF(COUNTIFS(Kayıt!$A$6:$A$405,DATE($B$3,$B$2,AK$6),Kayıt!$B$6:$B$405,$A12,Kayıt!$H$6:$H$405,"&gt;-24")&gt;0,"Ç","")))</f>
        <v/>
      </c>
      <c r="AL12" s="22" t="str">
        <f>IF(OR(OR($A12="",AND($B$4&lt;&gt;"",$C12&lt;&gt;$B$4)),AL$6=""),"",IF(COUNTIFS(Kayıt!$A$6:$A$405,DATE($B$3,$B$2,AL$6),Kayıt!$B$6:$B$405,$A12,Kayıt!$J$6:$J$405,"Çıkış yok")+COUNTIFS(Kayıt!$A$6:$A$405,DATE($B$3,$B$2,AL$6),Kayıt!$B$6:$B$405,$A12,Kayıt!$J$6:$J$405,"Giriş yok")&gt;0,"?",IF(COUNTIFS(Kayıt!$A$6:$A$405,DATE($B$3,$B$2,AL$6),Kayıt!$B$6:$B$405,$A12,Kayıt!$H$6:$H$405,"&gt;-24")&gt;0,"Ç","")))</f>
        <v/>
      </c>
      <c r="AM12" s="22" t="str">
        <f>IF(OR(OR($A12="",AND($B$4&lt;&gt;"",$C12&lt;&gt;$B$4)),AM$6=""),"",IF(COUNTIFS(Kayıt!$A$6:$A$405,DATE($B$3,$B$2,AM$6),Kayıt!$B$6:$B$405,$A12,Kayıt!$J$6:$J$405,"Çıkış yok")+COUNTIFS(Kayıt!$A$6:$A$405,DATE($B$3,$B$2,AM$6),Kayıt!$B$6:$B$405,$A12,Kayıt!$J$6:$J$405,"Giriş yok")&gt;0,"?",IF(COUNTIFS(Kayıt!$A$6:$A$405,DATE($B$3,$B$2,AM$6),Kayıt!$B$6:$B$405,$A12,Kayıt!$H$6:$H$405,"&gt;-24")&gt;0,"Ç","")))</f>
        <v/>
      </c>
      <c r="AN12" s="22" t="str">
        <f>IF(OR(OR($A12="",AND($B$4&lt;&gt;"",$C12&lt;&gt;$B$4)),AN$6=""),"",IF(COUNTIFS(Kayıt!$A$6:$A$405,DATE($B$3,$B$2,AN$6),Kayıt!$B$6:$B$405,$A12,Kayıt!$J$6:$J$405,"Çıkış yok")+COUNTIFS(Kayıt!$A$6:$A$405,DATE($B$3,$B$2,AN$6),Kayıt!$B$6:$B$405,$A12,Kayıt!$J$6:$J$405,"Giriş yok")&gt;0,"?",IF(COUNTIFS(Kayıt!$A$6:$A$405,DATE($B$3,$B$2,AN$6),Kayıt!$B$6:$B$405,$A12,Kayıt!$H$6:$H$405,"&gt;-24")&gt;0,"Ç","")))</f>
        <v/>
      </c>
      <c r="AO12" s="22" t="str">
        <f>IF(OR(OR($A12="",AND($B$4&lt;&gt;"",$C12&lt;&gt;$B$4)),AO$6=""),"",IF(COUNTIFS(Kayıt!$A$6:$A$405,DATE($B$3,$B$2,AO$6),Kayıt!$B$6:$B$405,$A12,Kayıt!$J$6:$J$405,"Çıkış yok")+COUNTIFS(Kayıt!$A$6:$A$405,DATE($B$3,$B$2,AO$6),Kayıt!$B$6:$B$405,$A12,Kayıt!$J$6:$J$405,"Giriş yok")&gt;0,"?",IF(COUNTIFS(Kayıt!$A$6:$A$405,DATE($B$3,$B$2,AO$6),Kayıt!$B$6:$B$405,$A12,Kayıt!$H$6:$H$405,"&gt;-24")&gt;0,"Ç","")))</f>
        <v/>
      </c>
      <c r="AP12" s="22" t="str">
        <f>IF(OR(OR($A12="",AND($B$4&lt;&gt;"",$C12&lt;&gt;$B$4)),AP$6=""),"",IF(COUNTIFS(Kayıt!$A$6:$A$405,DATE($B$3,$B$2,AP$6),Kayıt!$B$6:$B$405,$A12,Kayıt!$J$6:$J$405,"Çıkış yok")+COUNTIFS(Kayıt!$A$6:$A$405,DATE($B$3,$B$2,AP$6),Kayıt!$B$6:$B$405,$A12,Kayıt!$J$6:$J$405,"Giriş yok")&gt;0,"?",IF(COUNTIFS(Kayıt!$A$6:$A$405,DATE($B$3,$B$2,AP$6),Kayıt!$B$6:$B$405,$A12,Kayıt!$H$6:$H$405,"&gt;-24")&gt;0,"Ç","")))</f>
        <v/>
      </c>
    </row>
    <row r="13" spans="1:42" ht="18" customHeight="1" x14ac:dyDescent="0.2">
      <c r="A13" s="28" t="str">
        <f>IF(Çalışanlar!$B10="","",Çalışanlar!$B10)</f>
        <v/>
      </c>
      <c r="B13" s="12" t="str">
        <f>IF(Çalışanlar!$C10="","",Çalışanlar!$C10)</f>
        <v/>
      </c>
      <c r="C13" s="12" t="str">
        <f>IF(Çalışanlar!$D10="","",Çalışanlar!$D10)</f>
        <v/>
      </c>
      <c r="D13" s="29" t="str">
        <f t="shared" si="1"/>
        <v/>
      </c>
      <c r="E13" s="30" t="str">
        <f>IF(OR($A13="",AND($B$4&lt;&gt;"",$C13&lt;&gt;$B$4)),"",SUMIFS(Kayıt!$H$6:$H$405,Kayıt!$A$6:$A$405,"&gt;="&amp;DATE($B$3,$B$2,1),Kayıt!$A$6:$A$405,"&lt;"&amp;DATE($B$3,$B$2+1,1),Kayıt!$B$6:$B$405,$A13))</f>
        <v/>
      </c>
      <c r="F13" s="31" t="str">
        <f t="shared" si="2"/>
        <v/>
      </c>
      <c r="G13" s="22" t="str">
        <f>IF(OR($A13="",AND($B$4&lt;&gt;"",$C13&lt;&gt;$B$4)),"",COUNTIFS(Kayıt!$A$6:$A$405,"&gt;="&amp;DATE($B$3,$B$2,1),Kayıt!$A$6:$A$405,"&lt;"&amp;DATE($B$3,$B$2+1,1),Kayıt!$B$6:$B$405,$A13,Kayıt!$I$6:$I$405,"&gt;0"))</f>
        <v/>
      </c>
      <c r="H13" s="22" t="str">
        <f>IF(OR($A13="",AND($B$4&lt;&gt;"",$C13&lt;&gt;$B$4)),"",SUMIFS(Kayıt!$I$6:$I$405,Kayıt!$A$6:$A$405,"&gt;="&amp;DATE($B$3,$B$2,1),Kayıt!$A$6:$A$405,"&lt;"&amp;DATE($B$3,$B$2+1,1),Kayıt!$B$6:$B$405,$A13))</f>
        <v/>
      </c>
      <c r="I13" s="22" t="str">
        <f t="shared" si="3"/>
        <v/>
      </c>
      <c r="J13" s="22" t="str">
        <f>IF(OR($A13="",AND($B$4&lt;&gt;"",$C13&lt;&gt;$B$4)),"",COUNTIFS(Kayıt!$A$6:$A$405,"&gt;="&amp;DATE($B$3,$B$2,1),Kayıt!$A$6:$A$405,"&lt;"&amp;DATE($B$3,$B$2+1,1),Kayıt!$B$6:$B$405,$A13,Kayıt!$H$6:$H$405,"&gt;"&amp;$H$3))</f>
        <v/>
      </c>
      <c r="L13" s="22" t="str">
        <f>IF(OR(OR($A13="",AND($B$4&lt;&gt;"",$C13&lt;&gt;$B$4)),L$6=""),"",IF(COUNTIFS(Kayıt!$A$6:$A$405,DATE($B$3,$B$2,L$6),Kayıt!$B$6:$B$405,$A13,Kayıt!$J$6:$J$405,"Çıkış yok")+COUNTIFS(Kayıt!$A$6:$A$405,DATE($B$3,$B$2,L$6),Kayıt!$B$6:$B$405,$A13,Kayıt!$J$6:$J$405,"Giriş yok")&gt;0,"?",IF(COUNTIFS(Kayıt!$A$6:$A$405,DATE($B$3,$B$2,L$6),Kayıt!$B$6:$B$405,$A13,Kayıt!$H$6:$H$405,"&gt;-24")&gt;0,"Ç","")))</f>
        <v/>
      </c>
      <c r="M13" s="22" t="str">
        <f>IF(OR(OR($A13="",AND($B$4&lt;&gt;"",$C13&lt;&gt;$B$4)),M$6=""),"",IF(COUNTIFS(Kayıt!$A$6:$A$405,DATE($B$3,$B$2,M$6),Kayıt!$B$6:$B$405,$A13,Kayıt!$J$6:$J$405,"Çıkış yok")+COUNTIFS(Kayıt!$A$6:$A$405,DATE($B$3,$B$2,M$6),Kayıt!$B$6:$B$405,$A13,Kayıt!$J$6:$J$405,"Giriş yok")&gt;0,"?",IF(COUNTIFS(Kayıt!$A$6:$A$405,DATE($B$3,$B$2,M$6),Kayıt!$B$6:$B$405,$A13,Kayıt!$H$6:$H$405,"&gt;-24")&gt;0,"Ç","")))</f>
        <v/>
      </c>
      <c r="N13" s="22" t="str">
        <f>IF(OR(OR($A13="",AND($B$4&lt;&gt;"",$C13&lt;&gt;$B$4)),N$6=""),"",IF(COUNTIFS(Kayıt!$A$6:$A$405,DATE($B$3,$B$2,N$6),Kayıt!$B$6:$B$405,$A13,Kayıt!$J$6:$J$405,"Çıkış yok")+COUNTIFS(Kayıt!$A$6:$A$405,DATE($B$3,$B$2,N$6),Kayıt!$B$6:$B$405,$A13,Kayıt!$J$6:$J$405,"Giriş yok")&gt;0,"?",IF(COUNTIFS(Kayıt!$A$6:$A$405,DATE($B$3,$B$2,N$6),Kayıt!$B$6:$B$405,$A13,Kayıt!$H$6:$H$405,"&gt;-24")&gt;0,"Ç","")))</f>
        <v/>
      </c>
      <c r="O13" s="22" t="str">
        <f>IF(OR(OR($A13="",AND($B$4&lt;&gt;"",$C13&lt;&gt;$B$4)),O$6=""),"",IF(COUNTIFS(Kayıt!$A$6:$A$405,DATE($B$3,$B$2,O$6),Kayıt!$B$6:$B$405,$A13,Kayıt!$J$6:$J$405,"Çıkış yok")+COUNTIFS(Kayıt!$A$6:$A$405,DATE($B$3,$B$2,O$6),Kayıt!$B$6:$B$405,$A13,Kayıt!$J$6:$J$405,"Giriş yok")&gt;0,"?",IF(COUNTIFS(Kayıt!$A$6:$A$405,DATE($B$3,$B$2,O$6),Kayıt!$B$6:$B$405,$A13,Kayıt!$H$6:$H$405,"&gt;-24")&gt;0,"Ç","")))</f>
        <v/>
      </c>
      <c r="P13" s="22" t="str">
        <f>IF(OR(OR($A13="",AND($B$4&lt;&gt;"",$C13&lt;&gt;$B$4)),P$6=""),"",IF(COUNTIFS(Kayıt!$A$6:$A$405,DATE($B$3,$B$2,P$6),Kayıt!$B$6:$B$405,$A13,Kayıt!$J$6:$J$405,"Çıkış yok")+COUNTIFS(Kayıt!$A$6:$A$405,DATE($B$3,$B$2,P$6),Kayıt!$B$6:$B$405,$A13,Kayıt!$J$6:$J$405,"Giriş yok")&gt;0,"?",IF(COUNTIFS(Kayıt!$A$6:$A$405,DATE($B$3,$B$2,P$6),Kayıt!$B$6:$B$405,$A13,Kayıt!$H$6:$H$405,"&gt;-24")&gt;0,"Ç","")))</f>
        <v/>
      </c>
      <c r="Q13" s="22" t="str">
        <f>IF(OR(OR($A13="",AND($B$4&lt;&gt;"",$C13&lt;&gt;$B$4)),Q$6=""),"",IF(COUNTIFS(Kayıt!$A$6:$A$405,DATE($B$3,$B$2,Q$6),Kayıt!$B$6:$B$405,$A13,Kayıt!$J$6:$J$405,"Çıkış yok")+COUNTIFS(Kayıt!$A$6:$A$405,DATE($B$3,$B$2,Q$6),Kayıt!$B$6:$B$405,$A13,Kayıt!$J$6:$J$405,"Giriş yok")&gt;0,"?",IF(COUNTIFS(Kayıt!$A$6:$A$405,DATE($B$3,$B$2,Q$6),Kayıt!$B$6:$B$405,$A13,Kayıt!$H$6:$H$405,"&gt;-24")&gt;0,"Ç","")))</f>
        <v/>
      </c>
      <c r="R13" s="22" t="str">
        <f>IF(OR(OR($A13="",AND($B$4&lt;&gt;"",$C13&lt;&gt;$B$4)),R$6=""),"",IF(COUNTIFS(Kayıt!$A$6:$A$405,DATE($B$3,$B$2,R$6),Kayıt!$B$6:$B$405,$A13,Kayıt!$J$6:$J$405,"Çıkış yok")+COUNTIFS(Kayıt!$A$6:$A$405,DATE($B$3,$B$2,R$6),Kayıt!$B$6:$B$405,$A13,Kayıt!$J$6:$J$405,"Giriş yok")&gt;0,"?",IF(COUNTIFS(Kayıt!$A$6:$A$405,DATE($B$3,$B$2,R$6),Kayıt!$B$6:$B$405,$A13,Kayıt!$H$6:$H$405,"&gt;-24")&gt;0,"Ç","")))</f>
        <v/>
      </c>
      <c r="S13" s="22" t="str">
        <f>IF(OR(OR($A13="",AND($B$4&lt;&gt;"",$C13&lt;&gt;$B$4)),S$6=""),"",IF(COUNTIFS(Kayıt!$A$6:$A$405,DATE($B$3,$B$2,S$6),Kayıt!$B$6:$B$405,$A13,Kayıt!$J$6:$J$405,"Çıkış yok")+COUNTIFS(Kayıt!$A$6:$A$405,DATE($B$3,$B$2,S$6),Kayıt!$B$6:$B$405,$A13,Kayıt!$J$6:$J$405,"Giriş yok")&gt;0,"?",IF(COUNTIFS(Kayıt!$A$6:$A$405,DATE($B$3,$B$2,S$6),Kayıt!$B$6:$B$405,$A13,Kayıt!$H$6:$H$405,"&gt;-24")&gt;0,"Ç","")))</f>
        <v/>
      </c>
      <c r="T13" s="22" t="str">
        <f>IF(OR(OR($A13="",AND($B$4&lt;&gt;"",$C13&lt;&gt;$B$4)),T$6=""),"",IF(COUNTIFS(Kayıt!$A$6:$A$405,DATE($B$3,$B$2,T$6),Kayıt!$B$6:$B$405,$A13,Kayıt!$J$6:$J$405,"Çıkış yok")+COUNTIFS(Kayıt!$A$6:$A$405,DATE($B$3,$B$2,T$6),Kayıt!$B$6:$B$405,$A13,Kayıt!$J$6:$J$405,"Giriş yok")&gt;0,"?",IF(COUNTIFS(Kayıt!$A$6:$A$405,DATE($B$3,$B$2,T$6),Kayıt!$B$6:$B$405,$A13,Kayıt!$H$6:$H$405,"&gt;-24")&gt;0,"Ç","")))</f>
        <v/>
      </c>
      <c r="U13" s="22" t="str">
        <f>IF(OR(OR($A13="",AND($B$4&lt;&gt;"",$C13&lt;&gt;$B$4)),U$6=""),"",IF(COUNTIFS(Kayıt!$A$6:$A$405,DATE($B$3,$B$2,U$6),Kayıt!$B$6:$B$405,$A13,Kayıt!$J$6:$J$405,"Çıkış yok")+COUNTIFS(Kayıt!$A$6:$A$405,DATE($B$3,$B$2,U$6),Kayıt!$B$6:$B$405,$A13,Kayıt!$J$6:$J$405,"Giriş yok")&gt;0,"?",IF(COUNTIFS(Kayıt!$A$6:$A$405,DATE($B$3,$B$2,U$6),Kayıt!$B$6:$B$405,$A13,Kayıt!$H$6:$H$405,"&gt;-24")&gt;0,"Ç","")))</f>
        <v/>
      </c>
      <c r="V13" s="22" t="str">
        <f>IF(OR(OR($A13="",AND($B$4&lt;&gt;"",$C13&lt;&gt;$B$4)),V$6=""),"",IF(COUNTIFS(Kayıt!$A$6:$A$405,DATE($B$3,$B$2,V$6),Kayıt!$B$6:$B$405,$A13,Kayıt!$J$6:$J$405,"Çıkış yok")+COUNTIFS(Kayıt!$A$6:$A$405,DATE($B$3,$B$2,V$6),Kayıt!$B$6:$B$405,$A13,Kayıt!$J$6:$J$405,"Giriş yok")&gt;0,"?",IF(COUNTIFS(Kayıt!$A$6:$A$405,DATE($B$3,$B$2,V$6),Kayıt!$B$6:$B$405,$A13,Kayıt!$H$6:$H$405,"&gt;-24")&gt;0,"Ç","")))</f>
        <v/>
      </c>
      <c r="W13" s="22" t="str">
        <f>IF(OR(OR($A13="",AND($B$4&lt;&gt;"",$C13&lt;&gt;$B$4)),W$6=""),"",IF(COUNTIFS(Kayıt!$A$6:$A$405,DATE($B$3,$B$2,W$6),Kayıt!$B$6:$B$405,$A13,Kayıt!$J$6:$J$405,"Çıkış yok")+COUNTIFS(Kayıt!$A$6:$A$405,DATE($B$3,$B$2,W$6),Kayıt!$B$6:$B$405,$A13,Kayıt!$J$6:$J$405,"Giriş yok")&gt;0,"?",IF(COUNTIFS(Kayıt!$A$6:$A$405,DATE($B$3,$B$2,W$6),Kayıt!$B$6:$B$405,$A13,Kayıt!$H$6:$H$405,"&gt;-24")&gt;0,"Ç","")))</f>
        <v/>
      </c>
      <c r="X13" s="22" t="str">
        <f>IF(OR(OR($A13="",AND($B$4&lt;&gt;"",$C13&lt;&gt;$B$4)),X$6=""),"",IF(COUNTIFS(Kayıt!$A$6:$A$405,DATE($B$3,$B$2,X$6),Kayıt!$B$6:$B$405,$A13,Kayıt!$J$6:$J$405,"Çıkış yok")+COUNTIFS(Kayıt!$A$6:$A$405,DATE($B$3,$B$2,X$6),Kayıt!$B$6:$B$405,$A13,Kayıt!$J$6:$J$405,"Giriş yok")&gt;0,"?",IF(COUNTIFS(Kayıt!$A$6:$A$405,DATE($B$3,$B$2,X$6),Kayıt!$B$6:$B$405,$A13,Kayıt!$H$6:$H$405,"&gt;-24")&gt;0,"Ç","")))</f>
        <v/>
      </c>
      <c r="Y13" s="22" t="str">
        <f>IF(OR(OR($A13="",AND($B$4&lt;&gt;"",$C13&lt;&gt;$B$4)),Y$6=""),"",IF(COUNTIFS(Kayıt!$A$6:$A$405,DATE($B$3,$B$2,Y$6),Kayıt!$B$6:$B$405,$A13,Kayıt!$J$6:$J$405,"Çıkış yok")+COUNTIFS(Kayıt!$A$6:$A$405,DATE($B$3,$B$2,Y$6),Kayıt!$B$6:$B$405,$A13,Kayıt!$J$6:$J$405,"Giriş yok")&gt;0,"?",IF(COUNTIFS(Kayıt!$A$6:$A$405,DATE($B$3,$B$2,Y$6),Kayıt!$B$6:$B$405,$A13,Kayıt!$H$6:$H$405,"&gt;-24")&gt;0,"Ç","")))</f>
        <v/>
      </c>
      <c r="Z13" s="22" t="str">
        <f>IF(OR(OR($A13="",AND($B$4&lt;&gt;"",$C13&lt;&gt;$B$4)),Z$6=""),"",IF(COUNTIFS(Kayıt!$A$6:$A$405,DATE($B$3,$B$2,Z$6),Kayıt!$B$6:$B$405,$A13,Kayıt!$J$6:$J$405,"Çıkış yok")+COUNTIFS(Kayıt!$A$6:$A$405,DATE($B$3,$B$2,Z$6),Kayıt!$B$6:$B$405,$A13,Kayıt!$J$6:$J$405,"Giriş yok")&gt;0,"?",IF(COUNTIFS(Kayıt!$A$6:$A$405,DATE($B$3,$B$2,Z$6),Kayıt!$B$6:$B$405,$A13,Kayıt!$H$6:$H$405,"&gt;-24")&gt;0,"Ç","")))</f>
        <v/>
      </c>
      <c r="AA13" s="22" t="str">
        <f>IF(OR(OR($A13="",AND($B$4&lt;&gt;"",$C13&lt;&gt;$B$4)),AA$6=""),"",IF(COUNTIFS(Kayıt!$A$6:$A$405,DATE($B$3,$B$2,AA$6),Kayıt!$B$6:$B$405,$A13,Kayıt!$J$6:$J$405,"Çıkış yok")+COUNTIFS(Kayıt!$A$6:$A$405,DATE($B$3,$B$2,AA$6),Kayıt!$B$6:$B$405,$A13,Kayıt!$J$6:$J$405,"Giriş yok")&gt;0,"?",IF(COUNTIFS(Kayıt!$A$6:$A$405,DATE($B$3,$B$2,AA$6),Kayıt!$B$6:$B$405,$A13,Kayıt!$H$6:$H$405,"&gt;-24")&gt;0,"Ç","")))</f>
        <v/>
      </c>
      <c r="AB13" s="22" t="str">
        <f>IF(OR(OR($A13="",AND($B$4&lt;&gt;"",$C13&lt;&gt;$B$4)),AB$6=""),"",IF(COUNTIFS(Kayıt!$A$6:$A$405,DATE($B$3,$B$2,AB$6),Kayıt!$B$6:$B$405,$A13,Kayıt!$J$6:$J$405,"Çıkış yok")+COUNTIFS(Kayıt!$A$6:$A$405,DATE($B$3,$B$2,AB$6),Kayıt!$B$6:$B$405,$A13,Kayıt!$J$6:$J$405,"Giriş yok")&gt;0,"?",IF(COUNTIFS(Kayıt!$A$6:$A$405,DATE($B$3,$B$2,AB$6),Kayıt!$B$6:$B$405,$A13,Kayıt!$H$6:$H$405,"&gt;-24")&gt;0,"Ç","")))</f>
        <v/>
      </c>
      <c r="AC13" s="22" t="str">
        <f>IF(OR(OR($A13="",AND($B$4&lt;&gt;"",$C13&lt;&gt;$B$4)),AC$6=""),"",IF(COUNTIFS(Kayıt!$A$6:$A$405,DATE($B$3,$B$2,AC$6),Kayıt!$B$6:$B$405,$A13,Kayıt!$J$6:$J$405,"Çıkış yok")+COUNTIFS(Kayıt!$A$6:$A$405,DATE($B$3,$B$2,AC$6),Kayıt!$B$6:$B$405,$A13,Kayıt!$J$6:$J$405,"Giriş yok")&gt;0,"?",IF(COUNTIFS(Kayıt!$A$6:$A$405,DATE($B$3,$B$2,AC$6),Kayıt!$B$6:$B$405,$A13,Kayıt!$H$6:$H$405,"&gt;-24")&gt;0,"Ç","")))</f>
        <v/>
      </c>
      <c r="AD13" s="22" t="str">
        <f>IF(OR(OR($A13="",AND($B$4&lt;&gt;"",$C13&lt;&gt;$B$4)),AD$6=""),"",IF(COUNTIFS(Kayıt!$A$6:$A$405,DATE($B$3,$B$2,AD$6),Kayıt!$B$6:$B$405,$A13,Kayıt!$J$6:$J$405,"Çıkış yok")+COUNTIFS(Kayıt!$A$6:$A$405,DATE($B$3,$B$2,AD$6),Kayıt!$B$6:$B$405,$A13,Kayıt!$J$6:$J$405,"Giriş yok")&gt;0,"?",IF(COUNTIFS(Kayıt!$A$6:$A$405,DATE($B$3,$B$2,AD$6),Kayıt!$B$6:$B$405,$A13,Kayıt!$H$6:$H$405,"&gt;-24")&gt;0,"Ç","")))</f>
        <v/>
      </c>
      <c r="AE13" s="22" t="str">
        <f>IF(OR(OR($A13="",AND($B$4&lt;&gt;"",$C13&lt;&gt;$B$4)),AE$6=""),"",IF(COUNTIFS(Kayıt!$A$6:$A$405,DATE($B$3,$B$2,AE$6),Kayıt!$B$6:$B$405,$A13,Kayıt!$J$6:$J$405,"Çıkış yok")+COUNTIFS(Kayıt!$A$6:$A$405,DATE($B$3,$B$2,AE$6),Kayıt!$B$6:$B$405,$A13,Kayıt!$J$6:$J$405,"Giriş yok")&gt;0,"?",IF(COUNTIFS(Kayıt!$A$6:$A$405,DATE($B$3,$B$2,AE$6),Kayıt!$B$6:$B$405,$A13,Kayıt!$H$6:$H$405,"&gt;-24")&gt;0,"Ç","")))</f>
        <v/>
      </c>
      <c r="AF13" s="22" t="str">
        <f>IF(OR(OR($A13="",AND($B$4&lt;&gt;"",$C13&lt;&gt;$B$4)),AF$6=""),"",IF(COUNTIFS(Kayıt!$A$6:$A$405,DATE($B$3,$B$2,AF$6),Kayıt!$B$6:$B$405,$A13,Kayıt!$J$6:$J$405,"Çıkış yok")+COUNTIFS(Kayıt!$A$6:$A$405,DATE($B$3,$B$2,AF$6),Kayıt!$B$6:$B$405,$A13,Kayıt!$J$6:$J$405,"Giriş yok")&gt;0,"?",IF(COUNTIFS(Kayıt!$A$6:$A$405,DATE($B$3,$B$2,AF$6),Kayıt!$B$6:$B$405,$A13,Kayıt!$H$6:$H$405,"&gt;-24")&gt;0,"Ç","")))</f>
        <v/>
      </c>
      <c r="AG13" s="22" t="str">
        <f>IF(OR(OR($A13="",AND($B$4&lt;&gt;"",$C13&lt;&gt;$B$4)),AG$6=""),"",IF(COUNTIFS(Kayıt!$A$6:$A$405,DATE($B$3,$B$2,AG$6),Kayıt!$B$6:$B$405,$A13,Kayıt!$J$6:$J$405,"Çıkış yok")+COUNTIFS(Kayıt!$A$6:$A$405,DATE($B$3,$B$2,AG$6),Kayıt!$B$6:$B$405,$A13,Kayıt!$J$6:$J$405,"Giriş yok")&gt;0,"?",IF(COUNTIFS(Kayıt!$A$6:$A$405,DATE($B$3,$B$2,AG$6),Kayıt!$B$6:$B$405,$A13,Kayıt!$H$6:$H$405,"&gt;-24")&gt;0,"Ç","")))</f>
        <v/>
      </c>
      <c r="AH13" s="22" t="str">
        <f>IF(OR(OR($A13="",AND($B$4&lt;&gt;"",$C13&lt;&gt;$B$4)),AH$6=""),"",IF(COUNTIFS(Kayıt!$A$6:$A$405,DATE($B$3,$B$2,AH$6),Kayıt!$B$6:$B$405,$A13,Kayıt!$J$6:$J$405,"Çıkış yok")+COUNTIFS(Kayıt!$A$6:$A$405,DATE($B$3,$B$2,AH$6),Kayıt!$B$6:$B$405,$A13,Kayıt!$J$6:$J$405,"Giriş yok")&gt;0,"?",IF(COUNTIFS(Kayıt!$A$6:$A$405,DATE($B$3,$B$2,AH$6),Kayıt!$B$6:$B$405,$A13,Kayıt!$H$6:$H$405,"&gt;-24")&gt;0,"Ç","")))</f>
        <v/>
      </c>
      <c r="AI13" s="22" t="str">
        <f>IF(OR(OR($A13="",AND($B$4&lt;&gt;"",$C13&lt;&gt;$B$4)),AI$6=""),"",IF(COUNTIFS(Kayıt!$A$6:$A$405,DATE($B$3,$B$2,AI$6),Kayıt!$B$6:$B$405,$A13,Kayıt!$J$6:$J$405,"Çıkış yok")+COUNTIFS(Kayıt!$A$6:$A$405,DATE($B$3,$B$2,AI$6),Kayıt!$B$6:$B$405,$A13,Kayıt!$J$6:$J$405,"Giriş yok")&gt;0,"?",IF(COUNTIFS(Kayıt!$A$6:$A$405,DATE($B$3,$B$2,AI$6),Kayıt!$B$6:$B$405,$A13,Kayıt!$H$6:$H$405,"&gt;-24")&gt;0,"Ç","")))</f>
        <v/>
      </c>
      <c r="AJ13" s="22" t="str">
        <f>IF(OR(OR($A13="",AND($B$4&lt;&gt;"",$C13&lt;&gt;$B$4)),AJ$6=""),"",IF(COUNTIFS(Kayıt!$A$6:$A$405,DATE($B$3,$B$2,AJ$6),Kayıt!$B$6:$B$405,$A13,Kayıt!$J$6:$J$405,"Çıkış yok")+COUNTIFS(Kayıt!$A$6:$A$405,DATE($B$3,$B$2,AJ$6),Kayıt!$B$6:$B$405,$A13,Kayıt!$J$6:$J$405,"Giriş yok")&gt;0,"?",IF(COUNTIFS(Kayıt!$A$6:$A$405,DATE($B$3,$B$2,AJ$6),Kayıt!$B$6:$B$405,$A13,Kayıt!$H$6:$H$405,"&gt;-24")&gt;0,"Ç","")))</f>
        <v/>
      </c>
      <c r="AK13" s="22" t="str">
        <f>IF(OR(OR($A13="",AND($B$4&lt;&gt;"",$C13&lt;&gt;$B$4)),AK$6=""),"",IF(COUNTIFS(Kayıt!$A$6:$A$405,DATE($B$3,$B$2,AK$6),Kayıt!$B$6:$B$405,$A13,Kayıt!$J$6:$J$405,"Çıkış yok")+COUNTIFS(Kayıt!$A$6:$A$405,DATE($B$3,$B$2,AK$6),Kayıt!$B$6:$B$405,$A13,Kayıt!$J$6:$J$405,"Giriş yok")&gt;0,"?",IF(COUNTIFS(Kayıt!$A$6:$A$405,DATE($B$3,$B$2,AK$6),Kayıt!$B$6:$B$405,$A13,Kayıt!$H$6:$H$405,"&gt;-24")&gt;0,"Ç","")))</f>
        <v/>
      </c>
      <c r="AL13" s="22" t="str">
        <f>IF(OR(OR($A13="",AND($B$4&lt;&gt;"",$C13&lt;&gt;$B$4)),AL$6=""),"",IF(COUNTIFS(Kayıt!$A$6:$A$405,DATE($B$3,$B$2,AL$6),Kayıt!$B$6:$B$405,$A13,Kayıt!$J$6:$J$405,"Çıkış yok")+COUNTIFS(Kayıt!$A$6:$A$405,DATE($B$3,$B$2,AL$6),Kayıt!$B$6:$B$405,$A13,Kayıt!$J$6:$J$405,"Giriş yok")&gt;0,"?",IF(COUNTIFS(Kayıt!$A$6:$A$405,DATE($B$3,$B$2,AL$6),Kayıt!$B$6:$B$405,$A13,Kayıt!$H$6:$H$405,"&gt;-24")&gt;0,"Ç","")))</f>
        <v/>
      </c>
      <c r="AM13" s="22" t="str">
        <f>IF(OR(OR($A13="",AND($B$4&lt;&gt;"",$C13&lt;&gt;$B$4)),AM$6=""),"",IF(COUNTIFS(Kayıt!$A$6:$A$405,DATE($B$3,$B$2,AM$6),Kayıt!$B$6:$B$405,$A13,Kayıt!$J$6:$J$405,"Çıkış yok")+COUNTIFS(Kayıt!$A$6:$A$405,DATE($B$3,$B$2,AM$6),Kayıt!$B$6:$B$405,$A13,Kayıt!$J$6:$J$405,"Giriş yok")&gt;0,"?",IF(COUNTIFS(Kayıt!$A$6:$A$405,DATE($B$3,$B$2,AM$6),Kayıt!$B$6:$B$405,$A13,Kayıt!$H$6:$H$405,"&gt;-24")&gt;0,"Ç","")))</f>
        <v/>
      </c>
      <c r="AN13" s="22" t="str">
        <f>IF(OR(OR($A13="",AND($B$4&lt;&gt;"",$C13&lt;&gt;$B$4)),AN$6=""),"",IF(COUNTIFS(Kayıt!$A$6:$A$405,DATE($B$3,$B$2,AN$6),Kayıt!$B$6:$B$405,$A13,Kayıt!$J$6:$J$405,"Çıkış yok")+COUNTIFS(Kayıt!$A$6:$A$405,DATE($B$3,$B$2,AN$6),Kayıt!$B$6:$B$405,$A13,Kayıt!$J$6:$J$405,"Giriş yok")&gt;0,"?",IF(COUNTIFS(Kayıt!$A$6:$A$405,DATE($B$3,$B$2,AN$6),Kayıt!$B$6:$B$405,$A13,Kayıt!$H$6:$H$405,"&gt;-24")&gt;0,"Ç","")))</f>
        <v/>
      </c>
      <c r="AO13" s="22" t="str">
        <f>IF(OR(OR($A13="",AND($B$4&lt;&gt;"",$C13&lt;&gt;$B$4)),AO$6=""),"",IF(COUNTIFS(Kayıt!$A$6:$A$405,DATE($B$3,$B$2,AO$6),Kayıt!$B$6:$B$405,$A13,Kayıt!$J$6:$J$405,"Çıkış yok")+COUNTIFS(Kayıt!$A$6:$A$405,DATE($B$3,$B$2,AO$6),Kayıt!$B$6:$B$405,$A13,Kayıt!$J$6:$J$405,"Giriş yok")&gt;0,"?",IF(COUNTIFS(Kayıt!$A$6:$A$405,DATE($B$3,$B$2,AO$6),Kayıt!$B$6:$B$405,$A13,Kayıt!$H$6:$H$405,"&gt;-24")&gt;0,"Ç","")))</f>
        <v/>
      </c>
      <c r="AP13" s="22" t="str">
        <f>IF(OR(OR($A13="",AND($B$4&lt;&gt;"",$C13&lt;&gt;$B$4)),AP$6=""),"",IF(COUNTIFS(Kayıt!$A$6:$A$405,DATE($B$3,$B$2,AP$6),Kayıt!$B$6:$B$405,$A13,Kayıt!$J$6:$J$405,"Çıkış yok")+COUNTIFS(Kayıt!$A$6:$A$405,DATE($B$3,$B$2,AP$6),Kayıt!$B$6:$B$405,$A13,Kayıt!$J$6:$J$405,"Giriş yok")&gt;0,"?",IF(COUNTIFS(Kayıt!$A$6:$A$405,DATE($B$3,$B$2,AP$6),Kayıt!$B$6:$B$405,$A13,Kayıt!$H$6:$H$405,"&gt;-24")&gt;0,"Ç","")))</f>
        <v/>
      </c>
    </row>
    <row r="14" spans="1:42" ht="18" customHeight="1" x14ac:dyDescent="0.2">
      <c r="A14" s="28" t="str">
        <f>IF(Çalışanlar!$B11="","",Çalışanlar!$B11)</f>
        <v/>
      </c>
      <c r="B14" s="12" t="str">
        <f>IF(Çalışanlar!$C11="","",Çalışanlar!$C11)</f>
        <v/>
      </c>
      <c r="C14" s="12" t="str">
        <f>IF(Çalışanlar!$D11="","",Çalışanlar!$D11)</f>
        <v/>
      </c>
      <c r="D14" s="29" t="str">
        <f t="shared" si="1"/>
        <v/>
      </c>
      <c r="E14" s="30" t="str">
        <f>IF(OR($A14="",AND($B$4&lt;&gt;"",$C14&lt;&gt;$B$4)),"",SUMIFS(Kayıt!$H$6:$H$405,Kayıt!$A$6:$A$405,"&gt;="&amp;DATE($B$3,$B$2,1),Kayıt!$A$6:$A$405,"&lt;"&amp;DATE($B$3,$B$2+1,1),Kayıt!$B$6:$B$405,$A14))</f>
        <v/>
      </c>
      <c r="F14" s="31" t="str">
        <f t="shared" si="2"/>
        <v/>
      </c>
      <c r="G14" s="22" t="str">
        <f>IF(OR($A14="",AND($B$4&lt;&gt;"",$C14&lt;&gt;$B$4)),"",COUNTIFS(Kayıt!$A$6:$A$405,"&gt;="&amp;DATE($B$3,$B$2,1),Kayıt!$A$6:$A$405,"&lt;"&amp;DATE($B$3,$B$2+1,1),Kayıt!$B$6:$B$405,$A14,Kayıt!$I$6:$I$405,"&gt;0"))</f>
        <v/>
      </c>
      <c r="H14" s="22" t="str">
        <f>IF(OR($A14="",AND($B$4&lt;&gt;"",$C14&lt;&gt;$B$4)),"",SUMIFS(Kayıt!$I$6:$I$405,Kayıt!$A$6:$A$405,"&gt;="&amp;DATE($B$3,$B$2,1),Kayıt!$A$6:$A$405,"&lt;"&amp;DATE($B$3,$B$2+1,1),Kayıt!$B$6:$B$405,$A14))</f>
        <v/>
      </c>
      <c r="I14" s="22" t="str">
        <f t="shared" si="3"/>
        <v/>
      </c>
      <c r="J14" s="22" t="str">
        <f>IF(OR($A14="",AND($B$4&lt;&gt;"",$C14&lt;&gt;$B$4)),"",COUNTIFS(Kayıt!$A$6:$A$405,"&gt;="&amp;DATE($B$3,$B$2,1),Kayıt!$A$6:$A$405,"&lt;"&amp;DATE($B$3,$B$2+1,1),Kayıt!$B$6:$B$405,$A14,Kayıt!$H$6:$H$405,"&gt;"&amp;$H$3))</f>
        <v/>
      </c>
      <c r="L14" s="22" t="str">
        <f>IF(OR(OR($A14="",AND($B$4&lt;&gt;"",$C14&lt;&gt;$B$4)),L$6=""),"",IF(COUNTIFS(Kayıt!$A$6:$A$405,DATE($B$3,$B$2,L$6),Kayıt!$B$6:$B$405,$A14,Kayıt!$J$6:$J$405,"Çıkış yok")+COUNTIFS(Kayıt!$A$6:$A$405,DATE($B$3,$B$2,L$6),Kayıt!$B$6:$B$405,$A14,Kayıt!$J$6:$J$405,"Giriş yok")&gt;0,"?",IF(COUNTIFS(Kayıt!$A$6:$A$405,DATE($B$3,$B$2,L$6),Kayıt!$B$6:$B$405,$A14,Kayıt!$H$6:$H$405,"&gt;-24")&gt;0,"Ç","")))</f>
        <v/>
      </c>
      <c r="M14" s="22" t="str">
        <f>IF(OR(OR($A14="",AND($B$4&lt;&gt;"",$C14&lt;&gt;$B$4)),M$6=""),"",IF(COUNTIFS(Kayıt!$A$6:$A$405,DATE($B$3,$B$2,M$6),Kayıt!$B$6:$B$405,$A14,Kayıt!$J$6:$J$405,"Çıkış yok")+COUNTIFS(Kayıt!$A$6:$A$405,DATE($B$3,$B$2,M$6),Kayıt!$B$6:$B$405,$A14,Kayıt!$J$6:$J$405,"Giriş yok")&gt;0,"?",IF(COUNTIFS(Kayıt!$A$6:$A$405,DATE($B$3,$B$2,M$6),Kayıt!$B$6:$B$405,$A14,Kayıt!$H$6:$H$405,"&gt;-24")&gt;0,"Ç","")))</f>
        <v/>
      </c>
      <c r="N14" s="22" t="str">
        <f>IF(OR(OR($A14="",AND($B$4&lt;&gt;"",$C14&lt;&gt;$B$4)),N$6=""),"",IF(COUNTIFS(Kayıt!$A$6:$A$405,DATE($B$3,$B$2,N$6),Kayıt!$B$6:$B$405,$A14,Kayıt!$J$6:$J$405,"Çıkış yok")+COUNTIFS(Kayıt!$A$6:$A$405,DATE($B$3,$B$2,N$6),Kayıt!$B$6:$B$405,$A14,Kayıt!$J$6:$J$405,"Giriş yok")&gt;0,"?",IF(COUNTIFS(Kayıt!$A$6:$A$405,DATE($B$3,$B$2,N$6),Kayıt!$B$6:$B$405,$A14,Kayıt!$H$6:$H$405,"&gt;-24")&gt;0,"Ç","")))</f>
        <v/>
      </c>
      <c r="O14" s="22" t="str">
        <f>IF(OR(OR($A14="",AND($B$4&lt;&gt;"",$C14&lt;&gt;$B$4)),O$6=""),"",IF(COUNTIFS(Kayıt!$A$6:$A$405,DATE($B$3,$B$2,O$6),Kayıt!$B$6:$B$405,$A14,Kayıt!$J$6:$J$405,"Çıkış yok")+COUNTIFS(Kayıt!$A$6:$A$405,DATE($B$3,$B$2,O$6),Kayıt!$B$6:$B$405,$A14,Kayıt!$J$6:$J$405,"Giriş yok")&gt;0,"?",IF(COUNTIFS(Kayıt!$A$6:$A$405,DATE($B$3,$B$2,O$6),Kayıt!$B$6:$B$405,$A14,Kayıt!$H$6:$H$405,"&gt;-24")&gt;0,"Ç","")))</f>
        <v/>
      </c>
      <c r="P14" s="22" t="str">
        <f>IF(OR(OR($A14="",AND($B$4&lt;&gt;"",$C14&lt;&gt;$B$4)),P$6=""),"",IF(COUNTIFS(Kayıt!$A$6:$A$405,DATE($B$3,$B$2,P$6),Kayıt!$B$6:$B$405,$A14,Kayıt!$J$6:$J$405,"Çıkış yok")+COUNTIFS(Kayıt!$A$6:$A$405,DATE($B$3,$B$2,P$6),Kayıt!$B$6:$B$405,$A14,Kayıt!$J$6:$J$405,"Giriş yok")&gt;0,"?",IF(COUNTIFS(Kayıt!$A$6:$A$405,DATE($B$3,$B$2,P$6),Kayıt!$B$6:$B$405,$A14,Kayıt!$H$6:$H$405,"&gt;-24")&gt;0,"Ç","")))</f>
        <v/>
      </c>
      <c r="Q14" s="22" t="str">
        <f>IF(OR(OR($A14="",AND($B$4&lt;&gt;"",$C14&lt;&gt;$B$4)),Q$6=""),"",IF(COUNTIFS(Kayıt!$A$6:$A$405,DATE($B$3,$B$2,Q$6),Kayıt!$B$6:$B$405,$A14,Kayıt!$J$6:$J$405,"Çıkış yok")+COUNTIFS(Kayıt!$A$6:$A$405,DATE($B$3,$B$2,Q$6),Kayıt!$B$6:$B$405,$A14,Kayıt!$J$6:$J$405,"Giriş yok")&gt;0,"?",IF(COUNTIFS(Kayıt!$A$6:$A$405,DATE($B$3,$B$2,Q$6),Kayıt!$B$6:$B$405,$A14,Kayıt!$H$6:$H$405,"&gt;-24")&gt;0,"Ç","")))</f>
        <v/>
      </c>
      <c r="R14" s="22" t="str">
        <f>IF(OR(OR($A14="",AND($B$4&lt;&gt;"",$C14&lt;&gt;$B$4)),R$6=""),"",IF(COUNTIFS(Kayıt!$A$6:$A$405,DATE($B$3,$B$2,R$6),Kayıt!$B$6:$B$405,$A14,Kayıt!$J$6:$J$405,"Çıkış yok")+COUNTIFS(Kayıt!$A$6:$A$405,DATE($B$3,$B$2,R$6),Kayıt!$B$6:$B$405,$A14,Kayıt!$J$6:$J$405,"Giriş yok")&gt;0,"?",IF(COUNTIFS(Kayıt!$A$6:$A$405,DATE($B$3,$B$2,R$6),Kayıt!$B$6:$B$405,$A14,Kayıt!$H$6:$H$405,"&gt;-24")&gt;0,"Ç","")))</f>
        <v/>
      </c>
      <c r="S14" s="22" t="str">
        <f>IF(OR(OR($A14="",AND($B$4&lt;&gt;"",$C14&lt;&gt;$B$4)),S$6=""),"",IF(COUNTIFS(Kayıt!$A$6:$A$405,DATE($B$3,$B$2,S$6),Kayıt!$B$6:$B$405,$A14,Kayıt!$J$6:$J$405,"Çıkış yok")+COUNTIFS(Kayıt!$A$6:$A$405,DATE($B$3,$B$2,S$6),Kayıt!$B$6:$B$405,$A14,Kayıt!$J$6:$J$405,"Giriş yok")&gt;0,"?",IF(COUNTIFS(Kayıt!$A$6:$A$405,DATE($B$3,$B$2,S$6),Kayıt!$B$6:$B$405,$A14,Kayıt!$H$6:$H$405,"&gt;-24")&gt;0,"Ç","")))</f>
        <v/>
      </c>
      <c r="T14" s="22" t="str">
        <f>IF(OR(OR($A14="",AND($B$4&lt;&gt;"",$C14&lt;&gt;$B$4)),T$6=""),"",IF(COUNTIFS(Kayıt!$A$6:$A$405,DATE($B$3,$B$2,T$6),Kayıt!$B$6:$B$405,$A14,Kayıt!$J$6:$J$405,"Çıkış yok")+COUNTIFS(Kayıt!$A$6:$A$405,DATE($B$3,$B$2,T$6),Kayıt!$B$6:$B$405,$A14,Kayıt!$J$6:$J$405,"Giriş yok")&gt;0,"?",IF(COUNTIFS(Kayıt!$A$6:$A$405,DATE($B$3,$B$2,T$6),Kayıt!$B$6:$B$405,$A14,Kayıt!$H$6:$H$405,"&gt;-24")&gt;0,"Ç","")))</f>
        <v/>
      </c>
      <c r="U14" s="22" t="str">
        <f>IF(OR(OR($A14="",AND($B$4&lt;&gt;"",$C14&lt;&gt;$B$4)),U$6=""),"",IF(COUNTIFS(Kayıt!$A$6:$A$405,DATE($B$3,$B$2,U$6),Kayıt!$B$6:$B$405,$A14,Kayıt!$J$6:$J$405,"Çıkış yok")+COUNTIFS(Kayıt!$A$6:$A$405,DATE($B$3,$B$2,U$6),Kayıt!$B$6:$B$405,$A14,Kayıt!$J$6:$J$405,"Giriş yok")&gt;0,"?",IF(COUNTIFS(Kayıt!$A$6:$A$405,DATE($B$3,$B$2,U$6),Kayıt!$B$6:$B$405,$A14,Kayıt!$H$6:$H$405,"&gt;-24")&gt;0,"Ç","")))</f>
        <v/>
      </c>
      <c r="V14" s="22" t="str">
        <f>IF(OR(OR($A14="",AND($B$4&lt;&gt;"",$C14&lt;&gt;$B$4)),V$6=""),"",IF(COUNTIFS(Kayıt!$A$6:$A$405,DATE($B$3,$B$2,V$6),Kayıt!$B$6:$B$405,$A14,Kayıt!$J$6:$J$405,"Çıkış yok")+COUNTIFS(Kayıt!$A$6:$A$405,DATE($B$3,$B$2,V$6),Kayıt!$B$6:$B$405,$A14,Kayıt!$J$6:$J$405,"Giriş yok")&gt;0,"?",IF(COUNTIFS(Kayıt!$A$6:$A$405,DATE($B$3,$B$2,V$6),Kayıt!$B$6:$B$405,$A14,Kayıt!$H$6:$H$405,"&gt;-24")&gt;0,"Ç","")))</f>
        <v/>
      </c>
      <c r="W14" s="22" t="str">
        <f>IF(OR(OR($A14="",AND($B$4&lt;&gt;"",$C14&lt;&gt;$B$4)),W$6=""),"",IF(COUNTIFS(Kayıt!$A$6:$A$405,DATE($B$3,$B$2,W$6),Kayıt!$B$6:$B$405,$A14,Kayıt!$J$6:$J$405,"Çıkış yok")+COUNTIFS(Kayıt!$A$6:$A$405,DATE($B$3,$B$2,W$6),Kayıt!$B$6:$B$405,$A14,Kayıt!$J$6:$J$405,"Giriş yok")&gt;0,"?",IF(COUNTIFS(Kayıt!$A$6:$A$405,DATE($B$3,$B$2,W$6),Kayıt!$B$6:$B$405,$A14,Kayıt!$H$6:$H$405,"&gt;-24")&gt;0,"Ç","")))</f>
        <v/>
      </c>
      <c r="X14" s="22" t="str">
        <f>IF(OR(OR($A14="",AND($B$4&lt;&gt;"",$C14&lt;&gt;$B$4)),X$6=""),"",IF(COUNTIFS(Kayıt!$A$6:$A$405,DATE($B$3,$B$2,X$6),Kayıt!$B$6:$B$405,$A14,Kayıt!$J$6:$J$405,"Çıkış yok")+COUNTIFS(Kayıt!$A$6:$A$405,DATE($B$3,$B$2,X$6),Kayıt!$B$6:$B$405,$A14,Kayıt!$J$6:$J$405,"Giriş yok")&gt;0,"?",IF(COUNTIFS(Kayıt!$A$6:$A$405,DATE($B$3,$B$2,X$6),Kayıt!$B$6:$B$405,$A14,Kayıt!$H$6:$H$405,"&gt;-24")&gt;0,"Ç","")))</f>
        <v/>
      </c>
      <c r="Y14" s="22" t="str">
        <f>IF(OR(OR($A14="",AND($B$4&lt;&gt;"",$C14&lt;&gt;$B$4)),Y$6=""),"",IF(COUNTIFS(Kayıt!$A$6:$A$405,DATE($B$3,$B$2,Y$6),Kayıt!$B$6:$B$405,$A14,Kayıt!$J$6:$J$405,"Çıkış yok")+COUNTIFS(Kayıt!$A$6:$A$405,DATE($B$3,$B$2,Y$6),Kayıt!$B$6:$B$405,$A14,Kayıt!$J$6:$J$405,"Giriş yok")&gt;0,"?",IF(COUNTIFS(Kayıt!$A$6:$A$405,DATE($B$3,$B$2,Y$6),Kayıt!$B$6:$B$405,$A14,Kayıt!$H$6:$H$405,"&gt;-24")&gt;0,"Ç","")))</f>
        <v/>
      </c>
      <c r="Z14" s="22" t="str">
        <f>IF(OR(OR($A14="",AND($B$4&lt;&gt;"",$C14&lt;&gt;$B$4)),Z$6=""),"",IF(COUNTIFS(Kayıt!$A$6:$A$405,DATE($B$3,$B$2,Z$6),Kayıt!$B$6:$B$405,$A14,Kayıt!$J$6:$J$405,"Çıkış yok")+COUNTIFS(Kayıt!$A$6:$A$405,DATE($B$3,$B$2,Z$6),Kayıt!$B$6:$B$405,$A14,Kayıt!$J$6:$J$405,"Giriş yok")&gt;0,"?",IF(COUNTIFS(Kayıt!$A$6:$A$405,DATE($B$3,$B$2,Z$6),Kayıt!$B$6:$B$405,$A14,Kayıt!$H$6:$H$405,"&gt;-24")&gt;0,"Ç","")))</f>
        <v/>
      </c>
      <c r="AA14" s="22" t="str">
        <f>IF(OR(OR($A14="",AND($B$4&lt;&gt;"",$C14&lt;&gt;$B$4)),AA$6=""),"",IF(COUNTIFS(Kayıt!$A$6:$A$405,DATE($B$3,$B$2,AA$6),Kayıt!$B$6:$B$405,$A14,Kayıt!$J$6:$J$405,"Çıkış yok")+COUNTIFS(Kayıt!$A$6:$A$405,DATE($B$3,$B$2,AA$6),Kayıt!$B$6:$B$405,$A14,Kayıt!$J$6:$J$405,"Giriş yok")&gt;0,"?",IF(COUNTIFS(Kayıt!$A$6:$A$405,DATE($B$3,$B$2,AA$6),Kayıt!$B$6:$B$405,$A14,Kayıt!$H$6:$H$405,"&gt;-24")&gt;0,"Ç","")))</f>
        <v/>
      </c>
      <c r="AB14" s="22" t="str">
        <f>IF(OR(OR($A14="",AND($B$4&lt;&gt;"",$C14&lt;&gt;$B$4)),AB$6=""),"",IF(COUNTIFS(Kayıt!$A$6:$A$405,DATE($B$3,$B$2,AB$6),Kayıt!$B$6:$B$405,$A14,Kayıt!$J$6:$J$405,"Çıkış yok")+COUNTIFS(Kayıt!$A$6:$A$405,DATE($B$3,$B$2,AB$6),Kayıt!$B$6:$B$405,$A14,Kayıt!$J$6:$J$405,"Giriş yok")&gt;0,"?",IF(COUNTIFS(Kayıt!$A$6:$A$405,DATE($B$3,$B$2,AB$6),Kayıt!$B$6:$B$405,$A14,Kayıt!$H$6:$H$405,"&gt;-24")&gt;0,"Ç","")))</f>
        <v/>
      </c>
      <c r="AC14" s="22" t="str">
        <f>IF(OR(OR($A14="",AND($B$4&lt;&gt;"",$C14&lt;&gt;$B$4)),AC$6=""),"",IF(COUNTIFS(Kayıt!$A$6:$A$405,DATE($B$3,$B$2,AC$6),Kayıt!$B$6:$B$405,$A14,Kayıt!$J$6:$J$405,"Çıkış yok")+COUNTIFS(Kayıt!$A$6:$A$405,DATE($B$3,$B$2,AC$6),Kayıt!$B$6:$B$405,$A14,Kayıt!$J$6:$J$405,"Giriş yok")&gt;0,"?",IF(COUNTIFS(Kayıt!$A$6:$A$405,DATE($B$3,$B$2,AC$6),Kayıt!$B$6:$B$405,$A14,Kayıt!$H$6:$H$405,"&gt;-24")&gt;0,"Ç","")))</f>
        <v/>
      </c>
      <c r="AD14" s="22" t="str">
        <f>IF(OR(OR($A14="",AND($B$4&lt;&gt;"",$C14&lt;&gt;$B$4)),AD$6=""),"",IF(COUNTIFS(Kayıt!$A$6:$A$405,DATE($B$3,$B$2,AD$6),Kayıt!$B$6:$B$405,$A14,Kayıt!$J$6:$J$405,"Çıkış yok")+COUNTIFS(Kayıt!$A$6:$A$405,DATE($B$3,$B$2,AD$6),Kayıt!$B$6:$B$405,$A14,Kayıt!$J$6:$J$405,"Giriş yok")&gt;0,"?",IF(COUNTIFS(Kayıt!$A$6:$A$405,DATE($B$3,$B$2,AD$6),Kayıt!$B$6:$B$405,$A14,Kayıt!$H$6:$H$405,"&gt;-24")&gt;0,"Ç","")))</f>
        <v/>
      </c>
      <c r="AE14" s="22" t="str">
        <f>IF(OR(OR($A14="",AND($B$4&lt;&gt;"",$C14&lt;&gt;$B$4)),AE$6=""),"",IF(COUNTIFS(Kayıt!$A$6:$A$405,DATE($B$3,$B$2,AE$6),Kayıt!$B$6:$B$405,$A14,Kayıt!$J$6:$J$405,"Çıkış yok")+COUNTIFS(Kayıt!$A$6:$A$405,DATE($B$3,$B$2,AE$6),Kayıt!$B$6:$B$405,$A14,Kayıt!$J$6:$J$405,"Giriş yok")&gt;0,"?",IF(COUNTIFS(Kayıt!$A$6:$A$405,DATE($B$3,$B$2,AE$6),Kayıt!$B$6:$B$405,$A14,Kayıt!$H$6:$H$405,"&gt;-24")&gt;0,"Ç","")))</f>
        <v/>
      </c>
      <c r="AF14" s="22" t="str">
        <f>IF(OR(OR($A14="",AND($B$4&lt;&gt;"",$C14&lt;&gt;$B$4)),AF$6=""),"",IF(COUNTIFS(Kayıt!$A$6:$A$405,DATE($B$3,$B$2,AF$6),Kayıt!$B$6:$B$405,$A14,Kayıt!$J$6:$J$405,"Çıkış yok")+COUNTIFS(Kayıt!$A$6:$A$405,DATE($B$3,$B$2,AF$6),Kayıt!$B$6:$B$405,$A14,Kayıt!$J$6:$J$405,"Giriş yok")&gt;0,"?",IF(COUNTIFS(Kayıt!$A$6:$A$405,DATE($B$3,$B$2,AF$6),Kayıt!$B$6:$B$405,$A14,Kayıt!$H$6:$H$405,"&gt;-24")&gt;0,"Ç","")))</f>
        <v/>
      </c>
      <c r="AG14" s="22" t="str">
        <f>IF(OR(OR($A14="",AND($B$4&lt;&gt;"",$C14&lt;&gt;$B$4)),AG$6=""),"",IF(COUNTIFS(Kayıt!$A$6:$A$405,DATE($B$3,$B$2,AG$6),Kayıt!$B$6:$B$405,$A14,Kayıt!$J$6:$J$405,"Çıkış yok")+COUNTIFS(Kayıt!$A$6:$A$405,DATE($B$3,$B$2,AG$6),Kayıt!$B$6:$B$405,$A14,Kayıt!$J$6:$J$405,"Giriş yok")&gt;0,"?",IF(COUNTIFS(Kayıt!$A$6:$A$405,DATE($B$3,$B$2,AG$6),Kayıt!$B$6:$B$405,$A14,Kayıt!$H$6:$H$405,"&gt;-24")&gt;0,"Ç","")))</f>
        <v/>
      </c>
      <c r="AH14" s="22" t="str">
        <f>IF(OR(OR($A14="",AND($B$4&lt;&gt;"",$C14&lt;&gt;$B$4)),AH$6=""),"",IF(COUNTIFS(Kayıt!$A$6:$A$405,DATE($B$3,$B$2,AH$6),Kayıt!$B$6:$B$405,$A14,Kayıt!$J$6:$J$405,"Çıkış yok")+COUNTIFS(Kayıt!$A$6:$A$405,DATE($B$3,$B$2,AH$6),Kayıt!$B$6:$B$405,$A14,Kayıt!$J$6:$J$405,"Giriş yok")&gt;0,"?",IF(COUNTIFS(Kayıt!$A$6:$A$405,DATE($B$3,$B$2,AH$6),Kayıt!$B$6:$B$405,$A14,Kayıt!$H$6:$H$405,"&gt;-24")&gt;0,"Ç","")))</f>
        <v/>
      </c>
      <c r="AI14" s="22" t="str">
        <f>IF(OR(OR($A14="",AND($B$4&lt;&gt;"",$C14&lt;&gt;$B$4)),AI$6=""),"",IF(COUNTIFS(Kayıt!$A$6:$A$405,DATE($B$3,$B$2,AI$6),Kayıt!$B$6:$B$405,$A14,Kayıt!$J$6:$J$405,"Çıkış yok")+COUNTIFS(Kayıt!$A$6:$A$405,DATE($B$3,$B$2,AI$6),Kayıt!$B$6:$B$405,$A14,Kayıt!$J$6:$J$405,"Giriş yok")&gt;0,"?",IF(COUNTIFS(Kayıt!$A$6:$A$405,DATE($B$3,$B$2,AI$6),Kayıt!$B$6:$B$405,$A14,Kayıt!$H$6:$H$405,"&gt;-24")&gt;0,"Ç","")))</f>
        <v/>
      </c>
      <c r="AJ14" s="22" t="str">
        <f>IF(OR(OR($A14="",AND($B$4&lt;&gt;"",$C14&lt;&gt;$B$4)),AJ$6=""),"",IF(COUNTIFS(Kayıt!$A$6:$A$405,DATE($B$3,$B$2,AJ$6),Kayıt!$B$6:$B$405,$A14,Kayıt!$J$6:$J$405,"Çıkış yok")+COUNTIFS(Kayıt!$A$6:$A$405,DATE($B$3,$B$2,AJ$6),Kayıt!$B$6:$B$405,$A14,Kayıt!$J$6:$J$405,"Giriş yok")&gt;0,"?",IF(COUNTIFS(Kayıt!$A$6:$A$405,DATE($B$3,$B$2,AJ$6),Kayıt!$B$6:$B$405,$A14,Kayıt!$H$6:$H$405,"&gt;-24")&gt;0,"Ç","")))</f>
        <v/>
      </c>
      <c r="AK14" s="22" t="str">
        <f>IF(OR(OR($A14="",AND($B$4&lt;&gt;"",$C14&lt;&gt;$B$4)),AK$6=""),"",IF(COUNTIFS(Kayıt!$A$6:$A$405,DATE($B$3,$B$2,AK$6),Kayıt!$B$6:$B$405,$A14,Kayıt!$J$6:$J$405,"Çıkış yok")+COUNTIFS(Kayıt!$A$6:$A$405,DATE($B$3,$B$2,AK$6),Kayıt!$B$6:$B$405,$A14,Kayıt!$J$6:$J$405,"Giriş yok")&gt;0,"?",IF(COUNTIFS(Kayıt!$A$6:$A$405,DATE($B$3,$B$2,AK$6),Kayıt!$B$6:$B$405,$A14,Kayıt!$H$6:$H$405,"&gt;-24")&gt;0,"Ç","")))</f>
        <v/>
      </c>
      <c r="AL14" s="22" t="str">
        <f>IF(OR(OR($A14="",AND($B$4&lt;&gt;"",$C14&lt;&gt;$B$4)),AL$6=""),"",IF(COUNTIFS(Kayıt!$A$6:$A$405,DATE($B$3,$B$2,AL$6),Kayıt!$B$6:$B$405,$A14,Kayıt!$J$6:$J$405,"Çıkış yok")+COUNTIFS(Kayıt!$A$6:$A$405,DATE($B$3,$B$2,AL$6),Kayıt!$B$6:$B$405,$A14,Kayıt!$J$6:$J$405,"Giriş yok")&gt;0,"?",IF(COUNTIFS(Kayıt!$A$6:$A$405,DATE($B$3,$B$2,AL$6),Kayıt!$B$6:$B$405,$A14,Kayıt!$H$6:$H$405,"&gt;-24")&gt;0,"Ç","")))</f>
        <v/>
      </c>
      <c r="AM14" s="22" t="str">
        <f>IF(OR(OR($A14="",AND($B$4&lt;&gt;"",$C14&lt;&gt;$B$4)),AM$6=""),"",IF(COUNTIFS(Kayıt!$A$6:$A$405,DATE($B$3,$B$2,AM$6),Kayıt!$B$6:$B$405,$A14,Kayıt!$J$6:$J$405,"Çıkış yok")+COUNTIFS(Kayıt!$A$6:$A$405,DATE($B$3,$B$2,AM$6),Kayıt!$B$6:$B$405,$A14,Kayıt!$J$6:$J$405,"Giriş yok")&gt;0,"?",IF(COUNTIFS(Kayıt!$A$6:$A$405,DATE($B$3,$B$2,AM$6),Kayıt!$B$6:$B$405,$A14,Kayıt!$H$6:$H$405,"&gt;-24")&gt;0,"Ç","")))</f>
        <v/>
      </c>
      <c r="AN14" s="22" t="str">
        <f>IF(OR(OR($A14="",AND($B$4&lt;&gt;"",$C14&lt;&gt;$B$4)),AN$6=""),"",IF(COUNTIFS(Kayıt!$A$6:$A$405,DATE($B$3,$B$2,AN$6),Kayıt!$B$6:$B$405,$A14,Kayıt!$J$6:$J$405,"Çıkış yok")+COUNTIFS(Kayıt!$A$6:$A$405,DATE($B$3,$B$2,AN$6),Kayıt!$B$6:$B$405,$A14,Kayıt!$J$6:$J$405,"Giriş yok")&gt;0,"?",IF(COUNTIFS(Kayıt!$A$6:$A$405,DATE($B$3,$B$2,AN$6),Kayıt!$B$6:$B$405,$A14,Kayıt!$H$6:$H$405,"&gt;-24")&gt;0,"Ç","")))</f>
        <v/>
      </c>
      <c r="AO14" s="22" t="str">
        <f>IF(OR(OR($A14="",AND($B$4&lt;&gt;"",$C14&lt;&gt;$B$4)),AO$6=""),"",IF(COUNTIFS(Kayıt!$A$6:$A$405,DATE($B$3,$B$2,AO$6),Kayıt!$B$6:$B$405,$A14,Kayıt!$J$6:$J$405,"Çıkış yok")+COUNTIFS(Kayıt!$A$6:$A$405,DATE($B$3,$B$2,AO$6),Kayıt!$B$6:$B$405,$A14,Kayıt!$J$6:$J$405,"Giriş yok")&gt;0,"?",IF(COUNTIFS(Kayıt!$A$6:$A$405,DATE($B$3,$B$2,AO$6),Kayıt!$B$6:$B$405,$A14,Kayıt!$H$6:$H$405,"&gt;-24")&gt;0,"Ç","")))</f>
        <v/>
      </c>
      <c r="AP14" s="22" t="str">
        <f>IF(OR(OR($A14="",AND($B$4&lt;&gt;"",$C14&lt;&gt;$B$4)),AP$6=""),"",IF(COUNTIFS(Kayıt!$A$6:$A$405,DATE($B$3,$B$2,AP$6),Kayıt!$B$6:$B$405,$A14,Kayıt!$J$6:$J$405,"Çıkış yok")+COUNTIFS(Kayıt!$A$6:$A$405,DATE($B$3,$B$2,AP$6),Kayıt!$B$6:$B$405,$A14,Kayıt!$J$6:$J$405,"Giriş yok")&gt;0,"?",IF(COUNTIFS(Kayıt!$A$6:$A$405,DATE($B$3,$B$2,AP$6),Kayıt!$B$6:$B$405,$A14,Kayıt!$H$6:$H$405,"&gt;-24")&gt;0,"Ç","")))</f>
        <v/>
      </c>
    </row>
    <row r="15" spans="1:42" ht="18" customHeight="1" x14ac:dyDescent="0.2">
      <c r="A15" s="28" t="str">
        <f>IF(Çalışanlar!$B12="","",Çalışanlar!$B12)</f>
        <v/>
      </c>
      <c r="B15" s="12" t="str">
        <f>IF(Çalışanlar!$C12="","",Çalışanlar!$C12)</f>
        <v/>
      </c>
      <c r="C15" s="12" t="str">
        <f>IF(Çalışanlar!$D12="","",Çalışanlar!$D12)</f>
        <v/>
      </c>
      <c r="D15" s="29" t="str">
        <f t="shared" si="1"/>
        <v/>
      </c>
      <c r="E15" s="30" t="str">
        <f>IF(OR($A15="",AND($B$4&lt;&gt;"",$C15&lt;&gt;$B$4)),"",SUMIFS(Kayıt!$H$6:$H$405,Kayıt!$A$6:$A$405,"&gt;="&amp;DATE($B$3,$B$2,1),Kayıt!$A$6:$A$405,"&lt;"&amp;DATE($B$3,$B$2+1,1),Kayıt!$B$6:$B$405,$A15))</f>
        <v/>
      </c>
      <c r="F15" s="31" t="str">
        <f t="shared" si="2"/>
        <v/>
      </c>
      <c r="G15" s="22" t="str">
        <f>IF(OR($A15="",AND($B$4&lt;&gt;"",$C15&lt;&gt;$B$4)),"",COUNTIFS(Kayıt!$A$6:$A$405,"&gt;="&amp;DATE($B$3,$B$2,1),Kayıt!$A$6:$A$405,"&lt;"&amp;DATE($B$3,$B$2+1,1),Kayıt!$B$6:$B$405,$A15,Kayıt!$I$6:$I$405,"&gt;0"))</f>
        <v/>
      </c>
      <c r="H15" s="22" t="str">
        <f>IF(OR($A15="",AND($B$4&lt;&gt;"",$C15&lt;&gt;$B$4)),"",SUMIFS(Kayıt!$I$6:$I$405,Kayıt!$A$6:$A$405,"&gt;="&amp;DATE($B$3,$B$2,1),Kayıt!$A$6:$A$405,"&lt;"&amp;DATE($B$3,$B$2+1,1),Kayıt!$B$6:$B$405,$A15))</f>
        <v/>
      </c>
      <c r="I15" s="22" t="str">
        <f t="shared" si="3"/>
        <v/>
      </c>
      <c r="J15" s="22" t="str">
        <f>IF(OR($A15="",AND($B$4&lt;&gt;"",$C15&lt;&gt;$B$4)),"",COUNTIFS(Kayıt!$A$6:$A$405,"&gt;="&amp;DATE($B$3,$B$2,1),Kayıt!$A$6:$A$405,"&lt;"&amp;DATE($B$3,$B$2+1,1),Kayıt!$B$6:$B$405,$A15,Kayıt!$H$6:$H$405,"&gt;"&amp;$H$3))</f>
        <v/>
      </c>
      <c r="L15" s="22" t="str">
        <f>IF(OR(OR($A15="",AND($B$4&lt;&gt;"",$C15&lt;&gt;$B$4)),L$6=""),"",IF(COUNTIFS(Kayıt!$A$6:$A$405,DATE($B$3,$B$2,L$6),Kayıt!$B$6:$B$405,$A15,Kayıt!$J$6:$J$405,"Çıkış yok")+COUNTIFS(Kayıt!$A$6:$A$405,DATE($B$3,$B$2,L$6),Kayıt!$B$6:$B$405,$A15,Kayıt!$J$6:$J$405,"Giriş yok")&gt;0,"?",IF(COUNTIFS(Kayıt!$A$6:$A$405,DATE($B$3,$B$2,L$6),Kayıt!$B$6:$B$405,$A15,Kayıt!$H$6:$H$405,"&gt;-24")&gt;0,"Ç","")))</f>
        <v/>
      </c>
      <c r="M15" s="22" t="str">
        <f>IF(OR(OR($A15="",AND($B$4&lt;&gt;"",$C15&lt;&gt;$B$4)),M$6=""),"",IF(COUNTIFS(Kayıt!$A$6:$A$405,DATE($B$3,$B$2,M$6),Kayıt!$B$6:$B$405,$A15,Kayıt!$J$6:$J$405,"Çıkış yok")+COUNTIFS(Kayıt!$A$6:$A$405,DATE($B$3,$B$2,M$6),Kayıt!$B$6:$B$405,$A15,Kayıt!$J$6:$J$405,"Giriş yok")&gt;0,"?",IF(COUNTIFS(Kayıt!$A$6:$A$405,DATE($B$3,$B$2,M$6),Kayıt!$B$6:$B$405,$A15,Kayıt!$H$6:$H$405,"&gt;-24")&gt;0,"Ç","")))</f>
        <v/>
      </c>
      <c r="N15" s="22" t="str">
        <f>IF(OR(OR($A15="",AND($B$4&lt;&gt;"",$C15&lt;&gt;$B$4)),N$6=""),"",IF(COUNTIFS(Kayıt!$A$6:$A$405,DATE($B$3,$B$2,N$6),Kayıt!$B$6:$B$405,$A15,Kayıt!$J$6:$J$405,"Çıkış yok")+COUNTIFS(Kayıt!$A$6:$A$405,DATE($B$3,$B$2,N$6),Kayıt!$B$6:$B$405,$A15,Kayıt!$J$6:$J$405,"Giriş yok")&gt;0,"?",IF(COUNTIFS(Kayıt!$A$6:$A$405,DATE($B$3,$B$2,N$6),Kayıt!$B$6:$B$405,$A15,Kayıt!$H$6:$H$405,"&gt;-24")&gt;0,"Ç","")))</f>
        <v/>
      </c>
      <c r="O15" s="22" t="str">
        <f>IF(OR(OR($A15="",AND($B$4&lt;&gt;"",$C15&lt;&gt;$B$4)),O$6=""),"",IF(COUNTIFS(Kayıt!$A$6:$A$405,DATE($B$3,$B$2,O$6),Kayıt!$B$6:$B$405,$A15,Kayıt!$J$6:$J$405,"Çıkış yok")+COUNTIFS(Kayıt!$A$6:$A$405,DATE($B$3,$B$2,O$6),Kayıt!$B$6:$B$405,$A15,Kayıt!$J$6:$J$405,"Giriş yok")&gt;0,"?",IF(COUNTIFS(Kayıt!$A$6:$A$405,DATE($B$3,$B$2,O$6),Kayıt!$B$6:$B$405,$A15,Kayıt!$H$6:$H$405,"&gt;-24")&gt;0,"Ç","")))</f>
        <v/>
      </c>
      <c r="P15" s="22" t="str">
        <f>IF(OR(OR($A15="",AND($B$4&lt;&gt;"",$C15&lt;&gt;$B$4)),P$6=""),"",IF(COUNTIFS(Kayıt!$A$6:$A$405,DATE($B$3,$B$2,P$6),Kayıt!$B$6:$B$405,$A15,Kayıt!$J$6:$J$405,"Çıkış yok")+COUNTIFS(Kayıt!$A$6:$A$405,DATE($B$3,$B$2,P$6),Kayıt!$B$6:$B$405,$A15,Kayıt!$J$6:$J$405,"Giriş yok")&gt;0,"?",IF(COUNTIFS(Kayıt!$A$6:$A$405,DATE($B$3,$B$2,P$6),Kayıt!$B$6:$B$405,$A15,Kayıt!$H$6:$H$405,"&gt;-24")&gt;0,"Ç","")))</f>
        <v/>
      </c>
      <c r="Q15" s="22" t="str">
        <f>IF(OR(OR($A15="",AND($B$4&lt;&gt;"",$C15&lt;&gt;$B$4)),Q$6=""),"",IF(COUNTIFS(Kayıt!$A$6:$A$405,DATE($B$3,$B$2,Q$6),Kayıt!$B$6:$B$405,$A15,Kayıt!$J$6:$J$405,"Çıkış yok")+COUNTIFS(Kayıt!$A$6:$A$405,DATE($B$3,$B$2,Q$6),Kayıt!$B$6:$B$405,$A15,Kayıt!$J$6:$J$405,"Giriş yok")&gt;0,"?",IF(COUNTIFS(Kayıt!$A$6:$A$405,DATE($B$3,$B$2,Q$6),Kayıt!$B$6:$B$405,$A15,Kayıt!$H$6:$H$405,"&gt;-24")&gt;0,"Ç","")))</f>
        <v/>
      </c>
      <c r="R15" s="22" t="str">
        <f>IF(OR(OR($A15="",AND($B$4&lt;&gt;"",$C15&lt;&gt;$B$4)),R$6=""),"",IF(COUNTIFS(Kayıt!$A$6:$A$405,DATE($B$3,$B$2,R$6),Kayıt!$B$6:$B$405,$A15,Kayıt!$J$6:$J$405,"Çıkış yok")+COUNTIFS(Kayıt!$A$6:$A$405,DATE($B$3,$B$2,R$6),Kayıt!$B$6:$B$405,$A15,Kayıt!$J$6:$J$405,"Giriş yok")&gt;0,"?",IF(COUNTIFS(Kayıt!$A$6:$A$405,DATE($B$3,$B$2,R$6),Kayıt!$B$6:$B$405,$A15,Kayıt!$H$6:$H$405,"&gt;-24")&gt;0,"Ç","")))</f>
        <v/>
      </c>
      <c r="S15" s="22" t="str">
        <f>IF(OR(OR($A15="",AND($B$4&lt;&gt;"",$C15&lt;&gt;$B$4)),S$6=""),"",IF(COUNTIFS(Kayıt!$A$6:$A$405,DATE($B$3,$B$2,S$6),Kayıt!$B$6:$B$405,$A15,Kayıt!$J$6:$J$405,"Çıkış yok")+COUNTIFS(Kayıt!$A$6:$A$405,DATE($B$3,$B$2,S$6),Kayıt!$B$6:$B$405,$A15,Kayıt!$J$6:$J$405,"Giriş yok")&gt;0,"?",IF(COUNTIFS(Kayıt!$A$6:$A$405,DATE($B$3,$B$2,S$6),Kayıt!$B$6:$B$405,$A15,Kayıt!$H$6:$H$405,"&gt;-24")&gt;0,"Ç","")))</f>
        <v/>
      </c>
      <c r="T15" s="22" t="str">
        <f>IF(OR(OR($A15="",AND($B$4&lt;&gt;"",$C15&lt;&gt;$B$4)),T$6=""),"",IF(COUNTIFS(Kayıt!$A$6:$A$405,DATE($B$3,$B$2,T$6),Kayıt!$B$6:$B$405,$A15,Kayıt!$J$6:$J$405,"Çıkış yok")+COUNTIFS(Kayıt!$A$6:$A$405,DATE($B$3,$B$2,T$6),Kayıt!$B$6:$B$405,$A15,Kayıt!$J$6:$J$405,"Giriş yok")&gt;0,"?",IF(COUNTIFS(Kayıt!$A$6:$A$405,DATE($B$3,$B$2,T$6),Kayıt!$B$6:$B$405,$A15,Kayıt!$H$6:$H$405,"&gt;-24")&gt;0,"Ç","")))</f>
        <v/>
      </c>
      <c r="U15" s="22" t="str">
        <f>IF(OR(OR($A15="",AND($B$4&lt;&gt;"",$C15&lt;&gt;$B$4)),U$6=""),"",IF(COUNTIFS(Kayıt!$A$6:$A$405,DATE($B$3,$B$2,U$6),Kayıt!$B$6:$B$405,$A15,Kayıt!$J$6:$J$405,"Çıkış yok")+COUNTIFS(Kayıt!$A$6:$A$405,DATE($B$3,$B$2,U$6),Kayıt!$B$6:$B$405,$A15,Kayıt!$J$6:$J$405,"Giriş yok")&gt;0,"?",IF(COUNTIFS(Kayıt!$A$6:$A$405,DATE($B$3,$B$2,U$6),Kayıt!$B$6:$B$405,$A15,Kayıt!$H$6:$H$405,"&gt;-24")&gt;0,"Ç","")))</f>
        <v/>
      </c>
      <c r="V15" s="22" t="str">
        <f>IF(OR(OR($A15="",AND($B$4&lt;&gt;"",$C15&lt;&gt;$B$4)),V$6=""),"",IF(COUNTIFS(Kayıt!$A$6:$A$405,DATE($B$3,$B$2,V$6),Kayıt!$B$6:$B$405,$A15,Kayıt!$J$6:$J$405,"Çıkış yok")+COUNTIFS(Kayıt!$A$6:$A$405,DATE($B$3,$B$2,V$6),Kayıt!$B$6:$B$405,$A15,Kayıt!$J$6:$J$405,"Giriş yok")&gt;0,"?",IF(COUNTIFS(Kayıt!$A$6:$A$405,DATE($B$3,$B$2,V$6),Kayıt!$B$6:$B$405,$A15,Kayıt!$H$6:$H$405,"&gt;-24")&gt;0,"Ç","")))</f>
        <v/>
      </c>
      <c r="W15" s="22" t="str">
        <f>IF(OR(OR($A15="",AND($B$4&lt;&gt;"",$C15&lt;&gt;$B$4)),W$6=""),"",IF(COUNTIFS(Kayıt!$A$6:$A$405,DATE($B$3,$B$2,W$6),Kayıt!$B$6:$B$405,$A15,Kayıt!$J$6:$J$405,"Çıkış yok")+COUNTIFS(Kayıt!$A$6:$A$405,DATE($B$3,$B$2,W$6),Kayıt!$B$6:$B$405,$A15,Kayıt!$J$6:$J$405,"Giriş yok")&gt;0,"?",IF(COUNTIFS(Kayıt!$A$6:$A$405,DATE($B$3,$B$2,W$6),Kayıt!$B$6:$B$405,$A15,Kayıt!$H$6:$H$405,"&gt;-24")&gt;0,"Ç","")))</f>
        <v/>
      </c>
      <c r="X15" s="22" t="str">
        <f>IF(OR(OR($A15="",AND($B$4&lt;&gt;"",$C15&lt;&gt;$B$4)),X$6=""),"",IF(COUNTIFS(Kayıt!$A$6:$A$405,DATE($B$3,$B$2,X$6),Kayıt!$B$6:$B$405,$A15,Kayıt!$J$6:$J$405,"Çıkış yok")+COUNTIFS(Kayıt!$A$6:$A$405,DATE($B$3,$B$2,X$6),Kayıt!$B$6:$B$405,$A15,Kayıt!$J$6:$J$405,"Giriş yok")&gt;0,"?",IF(COUNTIFS(Kayıt!$A$6:$A$405,DATE($B$3,$B$2,X$6),Kayıt!$B$6:$B$405,$A15,Kayıt!$H$6:$H$405,"&gt;-24")&gt;0,"Ç","")))</f>
        <v/>
      </c>
      <c r="Y15" s="22" t="str">
        <f>IF(OR(OR($A15="",AND($B$4&lt;&gt;"",$C15&lt;&gt;$B$4)),Y$6=""),"",IF(COUNTIFS(Kayıt!$A$6:$A$405,DATE($B$3,$B$2,Y$6),Kayıt!$B$6:$B$405,$A15,Kayıt!$J$6:$J$405,"Çıkış yok")+COUNTIFS(Kayıt!$A$6:$A$405,DATE($B$3,$B$2,Y$6),Kayıt!$B$6:$B$405,$A15,Kayıt!$J$6:$J$405,"Giriş yok")&gt;0,"?",IF(COUNTIFS(Kayıt!$A$6:$A$405,DATE($B$3,$B$2,Y$6),Kayıt!$B$6:$B$405,$A15,Kayıt!$H$6:$H$405,"&gt;-24")&gt;0,"Ç","")))</f>
        <v/>
      </c>
      <c r="Z15" s="22" t="str">
        <f>IF(OR(OR($A15="",AND($B$4&lt;&gt;"",$C15&lt;&gt;$B$4)),Z$6=""),"",IF(COUNTIFS(Kayıt!$A$6:$A$405,DATE($B$3,$B$2,Z$6),Kayıt!$B$6:$B$405,$A15,Kayıt!$J$6:$J$405,"Çıkış yok")+COUNTIFS(Kayıt!$A$6:$A$405,DATE($B$3,$B$2,Z$6),Kayıt!$B$6:$B$405,$A15,Kayıt!$J$6:$J$405,"Giriş yok")&gt;0,"?",IF(COUNTIFS(Kayıt!$A$6:$A$405,DATE($B$3,$B$2,Z$6),Kayıt!$B$6:$B$405,$A15,Kayıt!$H$6:$H$405,"&gt;-24")&gt;0,"Ç","")))</f>
        <v/>
      </c>
      <c r="AA15" s="22" t="str">
        <f>IF(OR(OR($A15="",AND($B$4&lt;&gt;"",$C15&lt;&gt;$B$4)),AA$6=""),"",IF(COUNTIFS(Kayıt!$A$6:$A$405,DATE($B$3,$B$2,AA$6),Kayıt!$B$6:$B$405,$A15,Kayıt!$J$6:$J$405,"Çıkış yok")+COUNTIFS(Kayıt!$A$6:$A$405,DATE($B$3,$B$2,AA$6),Kayıt!$B$6:$B$405,$A15,Kayıt!$J$6:$J$405,"Giriş yok")&gt;0,"?",IF(COUNTIFS(Kayıt!$A$6:$A$405,DATE($B$3,$B$2,AA$6),Kayıt!$B$6:$B$405,$A15,Kayıt!$H$6:$H$405,"&gt;-24")&gt;0,"Ç","")))</f>
        <v/>
      </c>
      <c r="AB15" s="22" t="str">
        <f>IF(OR(OR($A15="",AND($B$4&lt;&gt;"",$C15&lt;&gt;$B$4)),AB$6=""),"",IF(COUNTIFS(Kayıt!$A$6:$A$405,DATE($B$3,$B$2,AB$6),Kayıt!$B$6:$B$405,$A15,Kayıt!$J$6:$J$405,"Çıkış yok")+COUNTIFS(Kayıt!$A$6:$A$405,DATE($B$3,$B$2,AB$6),Kayıt!$B$6:$B$405,$A15,Kayıt!$J$6:$J$405,"Giriş yok")&gt;0,"?",IF(COUNTIFS(Kayıt!$A$6:$A$405,DATE($B$3,$B$2,AB$6),Kayıt!$B$6:$B$405,$A15,Kayıt!$H$6:$H$405,"&gt;-24")&gt;0,"Ç","")))</f>
        <v/>
      </c>
      <c r="AC15" s="22" t="str">
        <f>IF(OR(OR($A15="",AND($B$4&lt;&gt;"",$C15&lt;&gt;$B$4)),AC$6=""),"",IF(COUNTIFS(Kayıt!$A$6:$A$405,DATE($B$3,$B$2,AC$6),Kayıt!$B$6:$B$405,$A15,Kayıt!$J$6:$J$405,"Çıkış yok")+COUNTIFS(Kayıt!$A$6:$A$405,DATE($B$3,$B$2,AC$6),Kayıt!$B$6:$B$405,$A15,Kayıt!$J$6:$J$405,"Giriş yok")&gt;0,"?",IF(COUNTIFS(Kayıt!$A$6:$A$405,DATE($B$3,$B$2,AC$6),Kayıt!$B$6:$B$405,$A15,Kayıt!$H$6:$H$405,"&gt;-24")&gt;0,"Ç","")))</f>
        <v/>
      </c>
      <c r="AD15" s="22" t="str">
        <f>IF(OR(OR($A15="",AND($B$4&lt;&gt;"",$C15&lt;&gt;$B$4)),AD$6=""),"",IF(COUNTIFS(Kayıt!$A$6:$A$405,DATE($B$3,$B$2,AD$6),Kayıt!$B$6:$B$405,$A15,Kayıt!$J$6:$J$405,"Çıkış yok")+COUNTIFS(Kayıt!$A$6:$A$405,DATE($B$3,$B$2,AD$6),Kayıt!$B$6:$B$405,$A15,Kayıt!$J$6:$J$405,"Giriş yok")&gt;0,"?",IF(COUNTIFS(Kayıt!$A$6:$A$405,DATE($B$3,$B$2,AD$6),Kayıt!$B$6:$B$405,$A15,Kayıt!$H$6:$H$405,"&gt;-24")&gt;0,"Ç","")))</f>
        <v/>
      </c>
      <c r="AE15" s="22" t="str">
        <f>IF(OR(OR($A15="",AND($B$4&lt;&gt;"",$C15&lt;&gt;$B$4)),AE$6=""),"",IF(COUNTIFS(Kayıt!$A$6:$A$405,DATE($B$3,$B$2,AE$6),Kayıt!$B$6:$B$405,$A15,Kayıt!$J$6:$J$405,"Çıkış yok")+COUNTIFS(Kayıt!$A$6:$A$405,DATE($B$3,$B$2,AE$6),Kayıt!$B$6:$B$405,$A15,Kayıt!$J$6:$J$405,"Giriş yok")&gt;0,"?",IF(COUNTIFS(Kayıt!$A$6:$A$405,DATE($B$3,$B$2,AE$6),Kayıt!$B$6:$B$405,$A15,Kayıt!$H$6:$H$405,"&gt;-24")&gt;0,"Ç","")))</f>
        <v/>
      </c>
      <c r="AF15" s="22" t="str">
        <f>IF(OR(OR($A15="",AND($B$4&lt;&gt;"",$C15&lt;&gt;$B$4)),AF$6=""),"",IF(COUNTIFS(Kayıt!$A$6:$A$405,DATE($B$3,$B$2,AF$6),Kayıt!$B$6:$B$405,$A15,Kayıt!$J$6:$J$405,"Çıkış yok")+COUNTIFS(Kayıt!$A$6:$A$405,DATE($B$3,$B$2,AF$6),Kayıt!$B$6:$B$405,$A15,Kayıt!$J$6:$J$405,"Giriş yok")&gt;0,"?",IF(COUNTIFS(Kayıt!$A$6:$A$405,DATE($B$3,$B$2,AF$6),Kayıt!$B$6:$B$405,$A15,Kayıt!$H$6:$H$405,"&gt;-24")&gt;0,"Ç","")))</f>
        <v/>
      </c>
      <c r="AG15" s="22" t="str">
        <f>IF(OR(OR($A15="",AND($B$4&lt;&gt;"",$C15&lt;&gt;$B$4)),AG$6=""),"",IF(COUNTIFS(Kayıt!$A$6:$A$405,DATE($B$3,$B$2,AG$6),Kayıt!$B$6:$B$405,$A15,Kayıt!$J$6:$J$405,"Çıkış yok")+COUNTIFS(Kayıt!$A$6:$A$405,DATE($B$3,$B$2,AG$6),Kayıt!$B$6:$B$405,$A15,Kayıt!$J$6:$J$405,"Giriş yok")&gt;0,"?",IF(COUNTIFS(Kayıt!$A$6:$A$405,DATE($B$3,$B$2,AG$6),Kayıt!$B$6:$B$405,$A15,Kayıt!$H$6:$H$405,"&gt;-24")&gt;0,"Ç","")))</f>
        <v/>
      </c>
      <c r="AH15" s="22" t="str">
        <f>IF(OR(OR($A15="",AND($B$4&lt;&gt;"",$C15&lt;&gt;$B$4)),AH$6=""),"",IF(COUNTIFS(Kayıt!$A$6:$A$405,DATE($B$3,$B$2,AH$6),Kayıt!$B$6:$B$405,$A15,Kayıt!$J$6:$J$405,"Çıkış yok")+COUNTIFS(Kayıt!$A$6:$A$405,DATE($B$3,$B$2,AH$6),Kayıt!$B$6:$B$405,$A15,Kayıt!$J$6:$J$405,"Giriş yok")&gt;0,"?",IF(COUNTIFS(Kayıt!$A$6:$A$405,DATE($B$3,$B$2,AH$6),Kayıt!$B$6:$B$405,$A15,Kayıt!$H$6:$H$405,"&gt;-24")&gt;0,"Ç","")))</f>
        <v/>
      </c>
      <c r="AI15" s="22" t="str">
        <f>IF(OR(OR($A15="",AND($B$4&lt;&gt;"",$C15&lt;&gt;$B$4)),AI$6=""),"",IF(COUNTIFS(Kayıt!$A$6:$A$405,DATE($B$3,$B$2,AI$6),Kayıt!$B$6:$B$405,$A15,Kayıt!$J$6:$J$405,"Çıkış yok")+COUNTIFS(Kayıt!$A$6:$A$405,DATE($B$3,$B$2,AI$6),Kayıt!$B$6:$B$405,$A15,Kayıt!$J$6:$J$405,"Giriş yok")&gt;0,"?",IF(COUNTIFS(Kayıt!$A$6:$A$405,DATE($B$3,$B$2,AI$6),Kayıt!$B$6:$B$405,$A15,Kayıt!$H$6:$H$405,"&gt;-24")&gt;0,"Ç","")))</f>
        <v/>
      </c>
      <c r="AJ15" s="22" t="str">
        <f>IF(OR(OR($A15="",AND($B$4&lt;&gt;"",$C15&lt;&gt;$B$4)),AJ$6=""),"",IF(COUNTIFS(Kayıt!$A$6:$A$405,DATE($B$3,$B$2,AJ$6),Kayıt!$B$6:$B$405,$A15,Kayıt!$J$6:$J$405,"Çıkış yok")+COUNTIFS(Kayıt!$A$6:$A$405,DATE($B$3,$B$2,AJ$6),Kayıt!$B$6:$B$405,$A15,Kayıt!$J$6:$J$405,"Giriş yok")&gt;0,"?",IF(COUNTIFS(Kayıt!$A$6:$A$405,DATE($B$3,$B$2,AJ$6),Kayıt!$B$6:$B$405,$A15,Kayıt!$H$6:$H$405,"&gt;-24")&gt;0,"Ç","")))</f>
        <v/>
      </c>
      <c r="AK15" s="22" t="str">
        <f>IF(OR(OR($A15="",AND($B$4&lt;&gt;"",$C15&lt;&gt;$B$4)),AK$6=""),"",IF(COUNTIFS(Kayıt!$A$6:$A$405,DATE($B$3,$B$2,AK$6),Kayıt!$B$6:$B$405,$A15,Kayıt!$J$6:$J$405,"Çıkış yok")+COUNTIFS(Kayıt!$A$6:$A$405,DATE($B$3,$B$2,AK$6),Kayıt!$B$6:$B$405,$A15,Kayıt!$J$6:$J$405,"Giriş yok")&gt;0,"?",IF(COUNTIFS(Kayıt!$A$6:$A$405,DATE($B$3,$B$2,AK$6),Kayıt!$B$6:$B$405,$A15,Kayıt!$H$6:$H$405,"&gt;-24")&gt;0,"Ç","")))</f>
        <v/>
      </c>
      <c r="AL15" s="22" t="str">
        <f>IF(OR(OR($A15="",AND($B$4&lt;&gt;"",$C15&lt;&gt;$B$4)),AL$6=""),"",IF(COUNTIFS(Kayıt!$A$6:$A$405,DATE($B$3,$B$2,AL$6),Kayıt!$B$6:$B$405,$A15,Kayıt!$J$6:$J$405,"Çıkış yok")+COUNTIFS(Kayıt!$A$6:$A$405,DATE($B$3,$B$2,AL$6),Kayıt!$B$6:$B$405,$A15,Kayıt!$J$6:$J$405,"Giriş yok")&gt;0,"?",IF(COUNTIFS(Kayıt!$A$6:$A$405,DATE($B$3,$B$2,AL$6),Kayıt!$B$6:$B$405,$A15,Kayıt!$H$6:$H$405,"&gt;-24")&gt;0,"Ç","")))</f>
        <v/>
      </c>
      <c r="AM15" s="22" t="str">
        <f>IF(OR(OR($A15="",AND($B$4&lt;&gt;"",$C15&lt;&gt;$B$4)),AM$6=""),"",IF(COUNTIFS(Kayıt!$A$6:$A$405,DATE($B$3,$B$2,AM$6),Kayıt!$B$6:$B$405,$A15,Kayıt!$J$6:$J$405,"Çıkış yok")+COUNTIFS(Kayıt!$A$6:$A$405,DATE($B$3,$B$2,AM$6),Kayıt!$B$6:$B$405,$A15,Kayıt!$J$6:$J$405,"Giriş yok")&gt;0,"?",IF(COUNTIFS(Kayıt!$A$6:$A$405,DATE($B$3,$B$2,AM$6),Kayıt!$B$6:$B$405,$A15,Kayıt!$H$6:$H$405,"&gt;-24")&gt;0,"Ç","")))</f>
        <v/>
      </c>
      <c r="AN15" s="22" t="str">
        <f>IF(OR(OR($A15="",AND($B$4&lt;&gt;"",$C15&lt;&gt;$B$4)),AN$6=""),"",IF(COUNTIFS(Kayıt!$A$6:$A$405,DATE($B$3,$B$2,AN$6),Kayıt!$B$6:$B$405,$A15,Kayıt!$J$6:$J$405,"Çıkış yok")+COUNTIFS(Kayıt!$A$6:$A$405,DATE($B$3,$B$2,AN$6),Kayıt!$B$6:$B$405,$A15,Kayıt!$J$6:$J$405,"Giriş yok")&gt;0,"?",IF(COUNTIFS(Kayıt!$A$6:$A$405,DATE($B$3,$B$2,AN$6),Kayıt!$B$6:$B$405,$A15,Kayıt!$H$6:$H$405,"&gt;-24")&gt;0,"Ç","")))</f>
        <v/>
      </c>
      <c r="AO15" s="22" t="str">
        <f>IF(OR(OR($A15="",AND($B$4&lt;&gt;"",$C15&lt;&gt;$B$4)),AO$6=""),"",IF(COUNTIFS(Kayıt!$A$6:$A$405,DATE($B$3,$B$2,AO$6),Kayıt!$B$6:$B$405,$A15,Kayıt!$J$6:$J$405,"Çıkış yok")+COUNTIFS(Kayıt!$A$6:$A$405,DATE($B$3,$B$2,AO$6),Kayıt!$B$6:$B$405,$A15,Kayıt!$J$6:$J$405,"Giriş yok")&gt;0,"?",IF(COUNTIFS(Kayıt!$A$6:$A$405,DATE($B$3,$B$2,AO$6),Kayıt!$B$6:$B$405,$A15,Kayıt!$H$6:$H$405,"&gt;-24")&gt;0,"Ç","")))</f>
        <v/>
      </c>
      <c r="AP15" s="22" t="str">
        <f>IF(OR(OR($A15="",AND($B$4&lt;&gt;"",$C15&lt;&gt;$B$4)),AP$6=""),"",IF(COUNTIFS(Kayıt!$A$6:$A$405,DATE($B$3,$B$2,AP$6),Kayıt!$B$6:$B$405,$A15,Kayıt!$J$6:$J$405,"Çıkış yok")+COUNTIFS(Kayıt!$A$6:$A$405,DATE($B$3,$B$2,AP$6),Kayıt!$B$6:$B$405,$A15,Kayıt!$J$6:$J$405,"Giriş yok")&gt;0,"?",IF(COUNTIFS(Kayıt!$A$6:$A$405,DATE($B$3,$B$2,AP$6),Kayıt!$B$6:$B$405,$A15,Kayıt!$H$6:$H$405,"&gt;-24")&gt;0,"Ç","")))</f>
        <v/>
      </c>
    </row>
    <row r="16" spans="1:42" ht="18" customHeight="1" x14ac:dyDescent="0.2">
      <c r="A16" s="28" t="str">
        <f>IF(Çalışanlar!$B13="","",Çalışanlar!$B13)</f>
        <v/>
      </c>
      <c r="B16" s="12" t="str">
        <f>IF(Çalışanlar!$C13="","",Çalışanlar!$C13)</f>
        <v/>
      </c>
      <c r="C16" s="12" t="str">
        <f>IF(Çalışanlar!$D13="","",Çalışanlar!$D13)</f>
        <v/>
      </c>
      <c r="D16" s="29" t="str">
        <f t="shared" si="1"/>
        <v/>
      </c>
      <c r="E16" s="30" t="str">
        <f>IF(OR($A16="",AND($B$4&lt;&gt;"",$C16&lt;&gt;$B$4)),"",SUMIFS(Kayıt!$H$6:$H$405,Kayıt!$A$6:$A$405,"&gt;="&amp;DATE($B$3,$B$2,1),Kayıt!$A$6:$A$405,"&lt;"&amp;DATE($B$3,$B$2+1,1),Kayıt!$B$6:$B$405,$A16))</f>
        <v/>
      </c>
      <c r="F16" s="31" t="str">
        <f t="shared" si="2"/>
        <v/>
      </c>
      <c r="G16" s="22" t="str">
        <f>IF(OR($A16="",AND($B$4&lt;&gt;"",$C16&lt;&gt;$B$4)),"",COUNTIFS(Kayıt!$A$6:$A$405,"&gt;="&amp;DATE($B$3,$B$2,1),Kayıt!$A$6:$A$405,"&lt;"&amp;DATE($B$3,$B$2+1,1),Kayıt!$B$6:$B$405,$A16,Kayıt!$I$6:$I$405,"&gt;0"))</f>
        <v/>
      </c>
      <c r="H16" s="22" t="str">
        <f>IF(OR($A16="",AND($B$4&lt;&gt;"",$C16&lt;&gt;$B$4)),"",SUMIFS(Kayıt!$I$6:$I$405,Kayıt!$A$6:$A$405,"&gt;="&amp;DATE($B$3,$B$2,1),Kayıt!$A$6:$A$405,"&lt;"&amp;DATE($B$3,$B$2+1,1),Kayıt!$B$6:$B$405,$A16))</f>
        <v/>
      </c>
      <c r="I16" s="22" t="str">
        <f t="shared" si="3"/>
        <v/>
      </c>
      <c r="J16" s="22" t="str">
        <f>IF(OR($A16="",AND($B$4&lt;&gt;"",$C16&lt;&gt;$B$4)),"",COUNTIFS(Kayıt!$A$6:$A$405,"&gt;="&amp;DATE($B$3,$B$2,1),Kayıt!$A$6:$A$405,"&lt;"&amp;DATE($B$3,$B$2+1,1),Kayıt!$B$6:$B$405,$A16,Kayıt!$H$6:$H$405,"&gt;"&amp;$H$3))</f>
        <v/>
      </c>
      <c r="L16" s="22" t="str">
        <f>IF(OR(OR($A16="",AND($B$4&lt;&gt;"",$C16&lt;&gt;$B$4)),L$6=""),"",IF(COUNTIFS(Kayıt!$A$6:$A$405,DATE($B$3,$B$2,L$6),Kayıt!$B$6:$B$405,$A16,Kayıt!$J$6:$J$405,"Çıkış yok")+COUNTIFS(Kayıt!$A$6:$A$405,DATE($B$3,$B$2,L$6),Kayıt!$B$6:$B$405,$A16,Kayıt!$J$6:$J$405,"Giriş yok")&gt;0,"?",IF(COUNTIFS(Kayıt!$A$6:$A$405,DATE($B$3,$B$2,L$6),Kayıt!$B$6:$B$405,$A16,Kayıt!$H$6:$H$405,"&gt;-24")&gt;0,"Ç","")))</f>
        <v/>
      </c>
      <c r="M16" s="22" t="str">
        <f>IF(OR(OR($A16="",AND($B$4&lt;&gt;"",$C16&lt;&gt;$B$4)),M$6=""),"",IF(COUNTIFS(Kayıt!$A$6:$A$405,DATE($B$3,$B$2,M$6),Kayıt!$B$6:$B$405,$A16,Kayıt!$J$6:$J$405,"Çıkış yok")+COUNTIFS(Kayıt!$A$6:$A$405,DATE($B$3,$B$2,M$6),Kayıt!$B$6:$B$405,$A16,Kayıt!$J$6:$J$405,"Giriş yok")&gt;0,"?",IF(COUNTIFS(Kayıt!$A$6:$A$405,DATE($B$3,$B$2,M$6),Kayıt!$B$6:$B$405,$A16,Kayıt!$H$6:$H$405,"&gt;-24")&gt;0,"Ç","")))</f>
        <v/>
      </c>
      <c r="N16" s="22" t="str">
        <f>IF(OR(OR($A16="",AND($B$4&lt;&gt;"",$C16&lt;&gt;$B$4)),N$6=""),"",IF(COUNTIFS(Kayıt!$A$6:$A$405,DATE($B$3,$B$2,N$6),Kayıt!$B$6:$B$405,$A16,Kayıt!$J$6:$J$405,"Çıkış yok")+COUNTIFS(Kayıt!$A$6:$A$405,DATE($B$3,$B$2,N$6),Kayıt!$B$6:$B$405,$A16,Kayıt!$J$6:$J$405,"Giriş yok")&gt;0,"?",IF(COUNTIFS(Kayıt!$A$6:$A$405,DATE($B$3,$B$2,N$6),Kayıt!$B$6:$B$405,$A16,Kayıt!$H$6:$H$405,"&gt;-24")&gt;0,"Ç","")))</f>
        <v/>
      </c>
      <c r="O16" s="22" t="str">
        <f>IF(OR(OR($A16="",AND($B$4&lt;&gt;"",$C16&lt;&gt;$B$4)),O$6=""),"",IF(COUNTIFS(Kayıt!$A$6:$A$405,DATE($B$3,$B$2,O$6),Kayıt!$B$6:$B$405,$A16,Kayıt!$J$6:$J$405,"Çıkış yok")+COUNTIFS(Kayıt!$A$6:$A$405,DATE($B$3,$B$2,O$6),Kayıt!$B$6:$B$405,$A16,Kayıt!$J$6:$J$405,"Giriş yok")&gt;0,"?",IF(COUNTIFS(Kayıt!$A$6:$A$405,DATE($B$3,$B$2,O$6),Kayıt!$B$6:$B$405,$A16,Kayıt!$H$6:$H$405,"&gt;-24")&gt;0,"Ç","")))</f>
        <v/>
      </c>
      <c r="P16" s="22" t="str">
        <f>IF(OR(OR($A16="",AND($B$4&lt;&gt;"",$C16&lt;&gt;$B$4)),P$6=""),"",IF(COUNTIFS(Kayıt!$A$6:$A$405,DATE($B$3,$B$2,P$6),Kayıt!$B$6:$B$405,$A16,Kayıt!$J$6:$J$405,"Çıkış yok")+COUNTIFS(Kayıt!$A$6:$A$405,DATE($B$3,$B$2,P$6),Kayıt!$B$6:$B$405,$A16,Kayıt!$J$6:$J$405,"Giriş yok")&gt;0,"?",IF(COUNTIFS(Kayıt!$A$6:$A$405,DATE($B$3,$B$2,P$6),Kayıt!$B$6:$B$405,$A16,Kayıt!$H$6:$H$405,"&gt;-24")&gt;0,"Ç","")))</f>
        <v/>
      </c>
      <c r="Q16" s="22" t="str">
        <f>IF(OR(OR($A16="",AND($B$4&lt;&gt;"",$C16&lt;&gt;$B$4)),Q$6=""),"",IF(COUNTIFS(Kayıt!$A$6:$A$405,DATE($B$3,$B$2,Q$6),Kayıt!$B$6:$B$405,$A16,Kayıt!$J$6:$J$405,"Çıkış yok")+COUNTIFS(Kayıt!$A$6:$A$405,DATE($B$3,$B$2,Q$6),Kayıt!$B$6:$B$405,$A16,Kayıt!$J$6:$J$405,"Giriş yok")&gt;0,"?",IF(COUNTIFS(Kayıt!$A$6:$A$405,DATE($B$3,$B$2,Q$6),Kayıt!$B$6:$B$405,$A16,Kayıt!$H$6:$H$405,"&gt;-24")&gt;0,"Ç","")))</f>
        <v/>
      </c>
      <c r="R16" s="22" t="str">
        <f>IF(OR(OR($A16="",AND($B$4&lt;&gt;"",$C16&lt;&gt;$B$4)),R$6=""),"",IF(COUNTIFS(Kayıt!$A$6:$A$405,DATE($B$3,$B$2,R$6),Kayıt!$B$6:$B$405,$A16,Kayıt!$J$6:$J$405,"Çıkış yok")+COUNTIFS(Kayıt!$A$6:$A$405,DATE($B$3,$B$2,R$6),Kayıt!$B$6:$B$405,$A16,Kayıt!$J$6:$J$405,"Giriş yok")&gt;0,"?",IF(COUNTIFS(Kayıt!$A$6:$A$405,DATE($B$3,$B$2,R$6),Kayıt!$B$6:$B$405,$A16,Kayıt!$H$6:$H$405,"&gt;-24")&gt;0,"Ç","")))</f>
        <v/>
      </c>
      <c r="S16" s="22" t="str">
        <f>IF(OR(OR($A16="",AND($B$4&lt;&gt;"",$C16&lt;&gt;$B$4)),S$6=""),"",IF(COUNTIFS(Kayıt!$A$6:$A$405,DATE($B$3,$B$2,S$6),Kayıt!$B$6:$B$405,$A16,Kayıt!$J$6:$J$405,"Çıkış yok")+COUNTIFS(Kayıt!$A$6:$A$405,DATE($B$3,$B$2,S$6),Kayıt!$B$6:$B$405,$A16,Kayıt!$J$6:$J$405,"Giriş yok")&gt;0,"?",IF(COUNTIFS(Kayıt!$A$6:$A$405,DATE($B$3,$B$2,S$6),Kayıt!$B$6:$B$405,$A16,Kayıt!$H$6:$H$405,"&gt;-24")&gt;0,"Ç","")))</f>
        <v/>
      </c>
      <c r="T16" s="22" t="str">
        <f>IF(OR(OR($A16="",AND($B$4&lt;&gt;"",$C16&lt;&gt;$B$4)),T$6=""),"",IF(COUNTIFS(Kayıt!$A$6:$A$405,DATE($B$3,$B$2,T$6),Kayıt!$B$6:$B$405,$A16,Kayıt!$J$6:$J$405,"Çıkış yok")+COUNTIFS(Kayıt!$A$6:$A$405,DATE($B$3,$B$2,T$6),Kayıt!$B$6:$B$405,$A16,Kayıt!$J$6:$J$405,"Giriş yok")&gt;0,"?",IF(COUNTIFS(Kayıt!$A$6:$A$405,DATE($B$3,$B$2,T$6),Kayıt!$B$6:$B$405,$A16,Kayıt!$H$6:$H$405,"&gt;-24")&gt;0,"Ç","")))</f>
        <v/>
      </c>
      <c r="U16" s="22" t="str">
        <f>IF(OR(OR($A16="",AND($B$4&lt;&gt;"",$C16&lt;&gt;$B$4)),U$6=""),"",IF(COUNTIFS(Kayıt!$A$6:$A$405,DATE($B$3,$B$2,U$6),Kayıt!$B$6:$B$405,$A16,Kayıt!$J$6:$J$405,"Çıkış yok")+COUNTIFS(Kayıt!$A$6:$A$405,DATE($B$3,$B$2,U$6),Kayıt!$B$6:$B$405,$A16,Kayıt!$J$6:$J$405,"Giriş yok")&gt;0,"?",IF(COUNTIFS(Kayıt!$A$6:$A$405,DATE($B$3,$B$2,U$6),Kayıt!$B$6:$B$405,$A16,Kayıt!$H$6:$H$405,"&gt;-24")&gt;0,"Ç","")))</f>
        <v/>
      </c>
      <c r="V16" s="22" t="str">
        <f>IF(OR(OR($A16="",AND($B$4&lt;&gt;"",$C16&lt;&gt;$B$4)),V$6=""),"",IF(COUNTIFS(Kayıt!$A$6:$A$405,DATE($B$3,$B$2,V$6),Kayıt!$B$6:$B$405,$A16,Kayıt!$J$6:$J$405,"Çıkış yok")+COUNTIFS(Kayıt!$A$6:$A$405,DATE($B$3,$B$2,V$6),Kayıt!$B$6:$B$405,$A16,Kayıt!$J$6:$J$405,"Giriş yok")&gt;0,"?",IF(COUNTIFS(Kayıt!$A$6:$A$405,DATE($B$3,$B$2,V$6),Kayıt!$B$6:$B$405,$A16,Kayıt!$H$6:$H$405,"&gt;-24")&gt;0,"Ç","")))</f>
        <v/>
      </c>
      <c r="W16" s="22" t="str">
        <f>IF(OR(OR($A16="",AND($B$4&lt;&gt;"",$C16&lt;&gt;$B$4)),W$6=""),"",IF(COUNTIFS(Kayıt!$A$6:$A$405,DATE($B$3,$B$2,W$6),Kayıt!$B$6:$B$405,$A16,Kayıt!$J$6:$J$405,"Çıkış yok")+COUNTIFS(Kayıt!$A$6:$A$405,DATE($B$3,$B$2,W$6),Kayıt!$B$6:$B$405,$A16,Kayıt!$J$6:$J$405,"Giriş yok")&gt;0,"?",IF(COUNTIFS(Kayıt!$A$6:$A$405,DATE($B$3,$B$2,W$6),Kayıt!$B$6:$B$405,$A16,Kayıt!$H$6:$H$405,"&gt;-24")&gt;0,"Ç","")))</f>
        <v/>
      </c>
      <c r="X16" s="22" t="str">
        <f>IF(OR(OR($A16="",AND($B$4&lt;&gt;"",$C16&lt;&gt;$B$4)),X$6=""),"",IF(COUNTIFS(Kayıt!$A$6:$A$405,DATE($B$3,$B$2,X$6),Kayıt!$B$6:$B$405,$A16,Kayıt!$J$6:$J$405,"Çıkış yok")+COUNTIFS(Kayıt!$A$6:$A$405,DATE($B$3,$B$2,X$6),Kayıt!$B$6:$B$405,$A16,Kayıt!$J$6:$J$405,"Giriş yok")&gt;0,"?",IF(COUNTIFS(Kayıt!$A$6:$A$405,DATE($B$3,$B$2,X$6),Kayıt!$B$6:$B$405,$A16,Kayıt!$H$6:$H$405,"&gt;-24")&gt;0,"Ç","")))</f>
        <v/>
      </c>
      <c r="Y16" s="22" t="str">
        <f>IF(OR(OR($A16="",AND($B$4&lt;&gt;"",$C16&lt;&gt;$B$4)),Y$6=""),"",IF(COUNTIFS(Kayıt!$A$6:$A$405,DATE($B$3,$B$2,Y$6),Kayıt!$B$6:$B$405,$A16,Kayıt!$J$6:$J$405,"Çıkış yok")+COUNTIFS(Kayıt!$A$6:$A$405,DATE($B$3,$B$2,Y$6),Kayıt!$B$6:$B$405,$A16,Kayıt!$J$6:$J$405,"Giriş yok")&gt;0,"?",IF(COUNTIFS(Kayıt!$A$6:$A$405,DATE($B$3,$B$2,Y$6),Kayıt!$B$6:$B$405,$A16,Kayıt!$H$6:$H$405,"&gt;-24")&gt;0,"Ç","")))</f>
        <v/>
      </c>
      <c r="Z16" s="22" t="str">
        <f>IF(OR(OR($A16="",AND($B$4&lt;&gt;"",$C16&lt;&gt;$B$4)),Z$6=""),"",IF(COUNTIFS(Kayıt!$A$6:$A$405,DATE($B$3,$B$2,Z$6),Kayıt!$B$6:$B$405,$A16,Kayıt!$J$6:$J$405,"Çıkış yok")+COUNTIFS(Kayıt!$A$6:$A$405,DATE($B$3,$B$2,Z$6),Kayıt!$B$6:$B$405,$A16,Kayıt!$J$6:$J$405,"Giriş yok")&gt;0,"?",IF(COUNTIFS(Kayıt!$A$6:$A$405,DATE($B$3,$B$2,Z$6),Kayıt!$B$6:$B$405,$A16,Kayıt!$H$6:$H$405,"&gt;-24")&gt;0,"Ç","")))</f>
        <v/>
      </c>
      <c r="AA16" s="22" t="str">
        <f>IF(OR(OR($A16="",AND($B$4&lt;&gt;"",$C16&lt;&gt;$B$4)),AA$6=""),"",IF(COUNTIFS(Kayıt!$A$6:$A$405,DATE($B$3,$B$2,AA$6),Kayıt!$B$6:$B$405,$A16,Kayıt!$J$6:$J$405,"Çıkış yok")+COUNTIFS(Kayıt!$A$6:$A$405,DATE($B$3,$B$2,AA$6),Kayıt!$B$6:$B$405,$A16,Kayıt!$J$6:$J$405,"Giriş yok")&gt;0,"?",IF(COUNTIFS(Kayıt!$A$6:$A$405,DATE($B$3,$B$2,AA$6),Kayıt!$B$6:$B$405,$A16,Kayıt!$H$6:$H$405,"&gt;-24")&gt;0,"Ç","")))</f>
        <v/>
      </c>
      <c r="AB16" s="22" t="str">
        <f>IF(OR(OR($A16="",AND($B$4&lt;&gt;"",$C16&lt;&gt;$B$4)),AB$6=""),"",IF(COUNTIFS(Kayıt!$A$6:$A$405,DATE($B$3,$B$2,AB$6),Kayıt!$B$6:$B$405,$A16,Kayıt!$J$6:$J$405,"Çıkış yok")+COUNTIFS(Kayıt!$A$6:$A$405,DATE($B$3,$B$2,AB$6),Kayıt!$B$6:$B$405,$A16,Kayıt!$J$6:$J$405,"Giriş yok")&gt;0,"?",IF(COUNTIFS(Kayıt!$A$6:$A$405,DATE($B$3,$B$2,AB$6),Kayıt!$B$6:$B$405,$A16,Kayıt!$H$6:$H$405,"&gt;-24")&gt;0,"Ç","")))</f>
        <v/>
      </c>
      <c r="AC16" s="22" t="str">
        <f>IF(OR(OR($A16="",AND($B$4&lt;&gt;"",$C16&lt;&gt;$B$4)),AC$6=""),"",IF(COUNTIFS(Kayıt!$A$6:$A$405,DATE($B$3,$B$2,AC$6),Kayıt!$B$6:$B$405,$A16,Kayıt!$J$6:$J$405,"Çıkış yok")+COUNTIFS(Kayıt!$A$6:$A$405,DATE($B$3,$B$2,AC$6),Kayıt!$B$6:$B$405,$A16,Kayıt!$J$6:$J$405,"Giriş yok")&gt;0,"?",IF(COUNTIFS(Kayıt!$A$6:$A$405,DATE($B$3,$B$2,AC$6),Kayıt!$B$6:$B$405,$A16,Kayıt!$H$6:$H$405,"&gt;-24")&gt;0,"Ç","")))</f>
        <v/>
      </c>
      <c r="AD16" s="22" t="str">
        <f>IF(OR(OR($A16="",AND($B$4&lt;&gt;"",$C16&lt;&gt;$B$4)),AD$6=""),"",IF(COUNTIFS(Kayıt!$A$6:$A$405,DATE($B$3,$B$2,AD$6),Kayıt!$B$6:$B$405,$A16,Kayıt!$J$6:$J$405,"Çıkış yok")+COUNTIFS(Kayıt!$A$6:$A$405,DATE($B$3,$B$2,AD$6),Kayıt!$B$6:$B$405,$A16,Kayıt!$J$6:$J$405,"Giriş yok")&gt;0,"?",IF(COUNTIFS(Kayıt!$A$6:$A$405,DATE($B$3,$B$2,AD$6),Kayıt!$B$6:$B$405,$A16,Kayıt!$H$6:$H$405,"&gt;-24")&gt;0,"Ç","")))</f>
        <v/>
      </c>
      <c r="AE16" s="22" t="str">
        <f>IF(OR(OR($A16="",AND($B$4&lt;&gt;"",$C16&lt;&gt;$B$4)),AE$6=""),"",IF(COUNTIFS(Kayıt!$A$6:$A$405,DATE($B$3,$B$2,AE$6),Kayıt!$B$6:$B$405,$A16,Kayıt!$J$6:$J$405,"Çıkış yok")+COUNTIFS(Kayıt!$A$6:$A$405,DATE($B$3,$B$2,AE$6),Kayıt!$B$6:$B$405,$A16,Kayıt!$J$6:$J$405,"Giriş yok")&gt;0,"?",IF(COUNTIFS(Kayıt!$A$6:$A$405,DATE($B$3,$B$2,AE$6),Kayıt!$B$6:$B$405,$A16,Kayıt!$H$6:$H$405,"&gt;-24")&gt;0,"Ç","")))</f>
        <v/>
      </c>
      <c r="AF16" s="22" t="str">
        <f>IF(OR(OR($A16="",AND($B$4&lt;&gt;"",$C16&lt;&gt;$B$4)),AF$6=""),"",IF(COUNTIFS(Kayıt!$A$6:$A$405,DATE($B$3,$B$2,AF$6),Kayıt!$B$6:$B$405,$A16,Kayıt!$J$6:$J$405,"Çıkış yok")+COUNTIFS(Kayıt!$A$6:$A$405,DATE($B$3,$B$2,AF$6),Kayıt!$B$6:$B$405,$A16,Kayıt!$J$6:$J$405,"Giriş yok")&gt;0,"?",IF(COUNTIFS(Kayıt!$A$6:$A$405,DATE($B$3,$B$2,AF$6),Kayıt!$B$6:$B$405,$A16,Kayıt!$H$6:$H$405,"&gt;-24")&gt;0,"Ç","")))</f>
        <v/>
      </c>
      <c r="AG16" s="22" t="str">
        <f>IF(OR(OR($A16="",AND($B$4&lt;&gt;"",$C16&lt;&gt;$B$4)),AG$6=""),"",IF(COUNTIFS(Kayıt!$A$6:$A$405,DATE($B$3,$B$2,AG$6),Kayıt!$B$6:$B$405,$A16,Kayıt!$J$6:$J$405,"Çıkış yok")+COUNTIFS(Kayıt!$A$6:$A$405,DATE($B$3,$B$2,AG$6),Kayıt!$B$6:$B$405,$A16,Kayıt!$J$6:$J$405,"Giriş yok")&gt;0,"?",IF(COUNTIFS(Kayıt!$A$6:$A$405,DATE($B$3,$B$2,AG$6),Kayıt!$B$6:$B$405,$A16,Kayıt!$H$6:$H$405,"&gt;-24")&gt;0,"Ç","")))</f>
        <v/>
      </c>
      <c r="AH16" s="22" t="str">
        <f>IF(OR(OR($A16="",AND($B$4&lt;&gt;"",$C16&lt;&gt;$B$4)),AH$6=""),"",IF(COUNTIFS(Kayıt!$A$6:$A$405,DATE($B$3,$B$2,AH$6),Kayıt!$B$6:$B$405,$A16,Kayıt!$J$6:$J$405,"Çıkış yok")+COUNTIFS(Kayıt!$A$6:$A$405,DATE($B$3,$B$2,AH$6),Kayıt!$B$6:$B$405,$A16,Kayıt!$J$6:$J$405,"Giriş yok")&gt;0,"?",IF(COUNTIFS(Kayıt!$A$6:$A$405,DATE($B$3,$B$2,AH$6),Kayıt!$B$6:$B$405,$A16,Kayıt!$H$6:$H$405,"&gt;-24")&gt;0,"Ç","")))</f>
        <v/>
      </c>
      <c r="AI16" s="22" t="str">
        <f>IF(OR(OR($A16="",AND($B$4&lt;&gt;"",$C16&lt;&gt;$B$4)),AI$6=""),"",IF(COUNTIFS(Kayıt!$A$6:$A$405,DATE($B$3,$B$2,AI$6),Kayıt!$B$6:$B$405,$A16,Kayıt!$J$6:$J$405,"Çıkış yok")+COUNTIFS(Kayıt!$A$6:$A$405,DATE($B$3,$B$2,AI$6),Kayıt!$B$6:$B$405,$A16,Kayıt!$J$6:$J$405,"Giriş yok")&gt;0,"?",IF(COUNTIFS(Kayıt!$A$6:$A$405,DATE($B$3,$B$2,AI$6),Kayıt!$B$6:$B$405,$A16,Kayıt!$H$6:$H$405,"&gt;-24")&gt;0,"Ç","")))</f>
        <v/>
      </c>
      <c r="AJ16" s="22" t="str">
        <f>IF(OR(OR($A16="",AND($B$4&lt;&gt;"",$C16&lt;&gt;$B$4)),AJ$6=""),"",IF(COUNTIFS(Kayıt!$A$6:$A$405,DATE($B$3,$B$2,AJ$6),Kayıt!$B$6:$B$405,$A16,Kayıt!$J$6:$J$405,"Çıkış yok")+COUNTIFS(Kayıt!$A$6:$A$405,DATE($B$3,$B$2,AJ$6),Kayıt!$B$6:$B$405,$A16,Kayıt!$J$6:$J$405,"Giriş yok")&gt;0,"?",IF(COUNTIFS(Kayıt!$A$6:$A$405,DATE($B$3,$B$2,AJ$6),Kayıt!$B$6:$B$405,$A16,Kayıt!$H$6:$H$405,"&gt;-24")&gt;0,"Ç","")))</f>
        <v/>
      </c>
      <c r="AK16" s="22" t="str">
        <f>IF(OR(OR($A16="",AND($B$4&lt;&gt;"",$C16&lt;&gt;$B$4)),AK$6=""),"",IF(COUNTIFS(Kayıt!$A$6:$A$405,DATE($B$3,$B$2,AK$6),Kayıt!$B$6:$B$405,$A16,Kayıt!$J$6:$J$405,"Çıkış yok")+COUNTIFS(Kayıt!$A$6:$A$405,DATE($B$3,$B$2,AK$6),Kayıt!$B$6:$B$405,$A16,Kayıt!$J$6:$J$405,"Giriş yok")&gt;0,"?",IF(COUNTIFS(Kayıt!$A$6:$A$405,DATE($B$3,$B$2,AK$6),Kayıt!$B$6:$B$405,$A16,Kayıt!$H$6:$H$405,"&gt;-24")&gt;0,"Ç","")))</f>
        <v/>
      </c>
      <c r="AL16" s="22" t="str">
        <f>IF(OR(OR($A16="",AND($B$4&lt;&gt;"",$C16&lt;&gt;$B$4)),AL$6=""),"",IF(COUNTIFS(Kayıt!$A$6:$A$405,DATE($B$3,$B$2,AL$6),Kayıt!$B$6:$B$405,$A16,Kayıt!$J$6:$J$405,"Çıkış yok")+COUNTIFS(Kayıt!$A$6:$A$405,DATE($B$3,$B$2,AL$6),Kayıt!$B$6:$B$405,$A16,Kayıt!$J$6:$J$405,"Giriş yok")&gt;0,"?",IF(COUNTIFS(Kayıt!$A$6:$A$405,DATE($B$3,$B$2,AL$6),Kayıt!$B$6:$B$405,$A16,Kayıt!$H$6:$H$405,"&gt;-24")&gt;0,"Ç","")))</f>
        <v/>
      </c>
      <c r="AM16" s="22" t="str">
        <f>IF(OR(OR($A16="",AND($B$4&lt;&gt;"",$C16&lt;&gt;$B$4)),AM$6=""),"",IF(COUNTIFS(Kayıt!$A$6:$A$405,DATE($B$3,$B$2,AM$6),Kayıt!$B$6:$B$405,$A16,Kayıt!$J$6:$J$405,"Çıkış yok")+COUNTIFS(Kayıt!$A$6:$A$405,DATE($B$3,$B$2,AM$6),Kayıt!$B$6:$B$405,$A16,Kayıt!$J$6:$J$405,"Giriş yok")&gt;0,"?",IF(COUNTIFS(Kayıt!$A$6:$A$405,DATE($B$3,$B$2,AM$6),Kayıt!$B$6:$B$405,$A16,Kayıt!$H$6:$H$405,"&gt;-24")&gt;0,"Ç","")))</f>
        <v/>
      </c>
      <c r="AN16" s="22" t="str">
        <f>IF(OR(OR($A16="",AND($B$4&lt;&gt;"",$C16&lt;&gt;$B$4)),AN$6=""),"",IF(COUNTIFS(Kayıt!$A$6:$A$405,DATE($B$3,$B$2,AN$6),Kayıt!$B$6:$B$405,$A16,Kayıt!$J$6:$J$405,"Çıkış yok")+COUNTIFS(Kayıt!$A$6:$A$405,DATE($B$3,$B$2,AN$6),Kayıt!$B$6:$B$405,$A16,Kayıt!$J$6:$J$405,"Giriş yok")&gt;0,"?",IF(COUNTIFS(Kayıt!$A$6:$A$405,DATE($B$3,$B$2,AN$6),Kayıt!$B$6:$B$405,$A16,Kayıt!$H$6:$H$405,"&gt;-24")&gt;0,"Ç","")))</f>
        <v/>
      </c>
      <c r="AO16" s="22" t="str">
        <f>IF(OR(OR($A16="",AND($B$4&lt;&gt;"",$C16&lt;&gt;$B$4)),AO$6=""),"",IF(COUNTIFS(Kayıt!$A$6:$A$405,DATE($B$3,$B$2,AO$6),Kayıt!$B$6:$B$405,$A16,Kayıt!$J$6:$J$405,"Çıkış yok")+COUNTIFS(Kayıt!$A$6:$A$405,DATE($B$3,$B$2,AO$6),Kayıt!$B$6:$B$405,$A16,Kayıt!$J$6:$J$405,"Giriş yok")&gt;0,"?",IF(COUNTIFS(Kayıt!$A$6:$A$405,DATE($B$3,$B$2,AO$6),Kayıt!$B$6:$B$405,$A16,Kayıt!$H$6:$H$405,"&gt;-24")&gt;0,"Ç","")))</f>
        <v/>
      </c>
      <c r="AP16" s="22" t="str">
        <f>IF(OR(OR($A16="",AND($B$4&lt;&gt;"",$C16&lt;&gt;$B$4)),AP$6=""),"",IF(COUNTIFS(Kayıt!$A$6:$A$405,DATE($B$3,$B$2,AP$6),Kayıt!$B$6:$B$405,$A16,Kayıt!$J$6:$J$405,"Çıkış yok")+COUNTIFS(Kayıt!$A$6:$A$405,DATE($B$3,$B$2,AP$6),Kayıt!$B$6:$B$405,$A16,Kayıt!$J$6:$J$405,"Giriş yok")&gt;0,"?",IF(COUNTIFS(Kayıt!$A$6:$A$405,DATE($B$3,$B$2,AP$6),Kayıt!$B$6:$B$405,$A16,Kayıt!$H$6:$H$405,"&gt;-24")&gt;0,"Ç","")))</f>
        <v/>
      </c>
    </row>
    <row r="17" spans="1:42" ht="18" customHeight="1" x14ac:dyDescent="0.2">
      <c r="A17" s="28" t="str">
        <f>IF(Çalışanlar!$B14="","",Çalışanlar!$B14)</f>
        <v/>
      </c>
      <c r="B17" s="12" t="str">
        <f>IF(Çalışanlar!$C14="","",Çalışanlar!$C14)</f>
        <v/>
      </c>
      <c r="C17" s="12" t="str">
        <f>IF(Çalışanlar!$D14="","",Çalışanlar!$D14)</f>
        <v/>
      </c>
      <c r="D17" s="29" t="str">
        <f t="shared" si="1"/>
        <v/>
      </c>
      <c r="E17" s="30" t="str">
        <f>IF(OR($A17="",AND($B$4&lt;&gt;"",$C17&lt;&gt;$B$4)),"",SUMIFS(Kayıt!$H$6:$H$405,Kayıt!$A$6:$A$405,"&gt;="&amp;DATE($B$3,$B$2,1),Kayıt!$A$6:$A$405,"&lt;"&amp;DATE($B$3,$B$2+1,1),Kayıt!$B$6:$B$405,$A17))</f>
        <v/>
      </c>
      <c r="F17" s="31" t="str">
        <f t="shared" si="2"/>
        <v/>
      </c>
      <c r="G17" s="22" t="str">
        <f>IF(OR($A17="",AND($B$4&lt;&gt;"",$C17&lt;&gt;$B$4)),"",COUNTIFS(Kayıt!$A$6:$A$405,"&gt;="&amp;DATE($B$3,$B$2,1),Kayıt!$A$6:$A$405,"&lt;"&amp;DATE($B$3,$B$2+1,1),Kayıt!$B$6:$B$405,$A17,Kayıt!$I$6:$I$405,"&gt;0"))</f>
        <v/>
      </c>
      <c r="H17" s="22" t="str">
        <f>IF(OR($A17="",AND($B$4&lt;&gt;"",$C17&lt;&gt;$B$4)),"",SUMIFS(Kayıt!$I$6:$I$405,Kayıt!$A$6:$A$405,"&gt;="&amp;DATE($B$3,$B$2,1),Kayıt!$A$6:$A$405,"&lt;"&amp;DATE($B$3,$B$2+1,1),Kayıt!$B$6:$B$405,$A17))</f>
        <v/>
      </c>
      <c r="I17" s="22" t="str">
        <f t="shared" si="3"/>
        <v/>
      </c>
      <c r="J17" s="22" t="str">
        <f>IF(OR($A17="",AND($B$4&lt;&gt;"",$C17&lt;&gt;$B$4)),"",COUNTIFS(Kayıt!$A$6:$A$405,"&gt;="&amp;DATE($B$3,$B$2,1),Kayıt!$A$6:$A$405,"&lt;"&amp;DATE($B$3,$B$2+1,1),Kayıt!$B$6:$B$405,$A17,Kayıt!$H$6:$H$405,"&gt;"&amp;$H$3))</f>
        <v/>
      </c>
      <c r="L17" s="22" t="str">
        <f>IF(OR(OR($A17="",AND($B$4&lt;&gt;"",$C17&lt;&gt;$B$4)),L$6=""),"",IF(COUNTIFS(Kayıt!$A$6:$A$405,DATE($B$3,$B$2,L$6),Kayıt!$B$6:$B$405,$A17,Kayıt!$J$6:$J$405,"Çıkış yok")+COUNTIFS(Kayıt!$A$6:$A$405,DATE($B$3,$B$2,L$6),Kayıt!$B$6:$B$405,$A17,Kayıt!$J$6:$J$405,"Giriş yok")&gt;0,"?",IF(COUNTIFS(Kayıt!$A$6:$A$405,DATE($B$3,$B$2,L$6),Kayıt!$B$6:$B$405,$A17,Kayıt!$H$6:$H$405,"&gt;-24")&gt;0,"Ç","")))</f>
        <v/>
      </c>
      <c r="M17" s="22" t="str">
        <f>IF(OR(OR($A17="",AND($B$4&lt;&gt;"",$C17&lt;&gt;$B$4)),M$6=""),"",IF(COUNTIFS(Kayıt!$A$6:$A$405,DATE($B$3,$B$2,M$6),Kayıt!$B$6:$B$405,$A17,Kayıt!$J$6:$J$405,"Çıkış yok")+COUNTIFS(Kayıt!$A$6:$A$405,DATE($B$3,$B$2,M$6),Kayıt!$B$6:$B$405,$A17,Kayıt!$J$6:$J$405,"Giriş yok")&gt;0,"?",IF(COUNTIFS(Kayıt!$A$6:$A$405,DATE($B$3,$B$2,M$6),Kayıt!$B$6:$B$405,$A17,Kayıt!$H$6:$H$405,"&gt;-24")&gt;0,"Ç","")))</f>
        <v/>
      </c>
      <c r="N17" s="22" t="str">
        <f>IF(OR(OR($A17="",AND($B$4&lt;&gt;"",$C17&lt;&gt;$B$4)),N$6=""),"",IF(COUNTIFS(Kayıt!$A$6:$A$405,DATE($B$3,$B$2,N$6),Kayıt!$B$6:$B$405,$A17,Kayıt!$J$6:$J$405,"Çıkış yok")+COUNTIFS(Kayıt!$A$6:$A$405,DATE($B$3,$B$2,N$6),Kayıt!$B$6:$B$405,$A17,Kayıt!$J$6:$J$405,"Giriş yok")&gt;0,"?",IF(COUNTIFS(Kayıt!$A$6:$A$405,DATE($B$3,$B$2,N$6),Kayıt!$B$6:$B$405,$A17,Kayıt!$H$6:$H$405,"&gt;-24")&gt;0,"Ç","")))</f>
        <v/>
      </c>
      <c r="O17" s="22" t="str">
        <f>IF(OR(OR($A17="",AND($B$4&lt;&gt;"",$C17&lt;&gt;$B$4)),O$6=""),"",IF(COUNTIFS(Kayıt!$A$6:$A$405,DATE($B$3,$B$2,O$6),Kayıt!$B$6:$B$405,$A17,Kayıt!$J$6:$J$405,"Çıkış yok")+COUNTIFS(Kayıt!$A$6:$A$405,DATE($B$3,$B$2,O$6),Kayıt!$B$6:$B$405,$A17,Kayıt!$J$6:$J$405,"Giriş yok")&gt;0,"?",IF(COUNTIFS(Kayıt!$A$6:$A$405,DATE($B$3,$B$2,O$6),Kayıt!$B$6:$B$405,$A17,Kayıt!$H$6:$H$405,"&gt;-24")&gt;0,"Ç","")))</f>
        <v/>
      </c>
      <c r="P17" s="22" t="str">
        <f>IF(OR(OR($A17="",AND($B$4&lt;&gt;"",$C17&lt;&gt;$B$4)),P$6=""),"",IF(COUNTIFS(Kayıt!$A$6:$A$405,DATE($B$3,$B$2,P$6),Kayıt!$B$6:$B$405,$A17,Kayıt!$J$6:$J$405,"Çıkış yok")+COUNTIFS(Kayıt!$A$6:$A$405,DATE($B$3,$B$2,P$6),Kayıt!$B$6:$B$405,$A17,Kayıt!$J$6:$J$405,"Giriş yok")&gt;0,"?",IF(COUNTIFS(Kayıt!$A$6:$A$405,DATE($B$3,$B$2,P$6),Kayıt!$B$6:$B$405,$A17,Kayıt!$H$6:$H$405,"&gt;-24")&gt;0,"Ç","")))</f>
        <v/>
      </c>
      <c r="Q17" s="22" t="str">
        <f>IF(OR(OR($A17="",AND($B$4&lt;&gt;"",$C17&lt;&gt;$B$4)),Q$6=""),"",IF(COUNTIFS(Kayıt!$A$6:$A$405,DATE($B$3,$B$2,Q$6),Kayıt!$B$6:$B$405,$A17,Kayıt!$J$6:$J$405,"Çıkış yok")+COUNTIFS(Kayıt!$A$6:$A$405,DATE($B$3,$B$2,Q$6),Kayıt!$B$6:$B$405,$A17,Kayıt!$J$6:$J$405,"Giriş yok")&gt;0,"?",IF(COUNTIFS(Kayıt!$A$6:$A$405,DATE($B$3,$B$2,Q$6),Kayıt!$B$6:$B$405,$A17,Kayıt!$H$6:$H$405,"&gt;-24")&gt;0,"Ç","")))</f>
        <v/>
      </c>
      <c r="R17" s="22" t="str">
        <f>IF(OR(OR($A17="",AND($B$4&lt;&gt;"",$C17&lt;&gt;$B$4)),R$6=""),"",IF(COUNTIFS(Kayıt!$A$6:$A$405,DATE($B$3,$B$2,R$6),Kayıt!$B$6:$B$405,$A17,Kayıt!$J$6:$J$405,"Çıkış yok")+COUNTIFS(Kayıt!$A$6:$A$405,DATE($B$3,$B$2,R$6),Kayıt!$B$6:$B$405,$A17,Kayıt!$J$6:$J$405,"Giriş yok")&gt;0,"?",IF(COUNTIFS(Kayıt!$A$6:$A$405,DATE($B$3,$B$2,R$6),Kayıt!$B$6:$B$405,$A17,Kayıt!$H$6:$H$405,"&gt;-24")&gt;0,"Ç","")))</f>
        <v/>
      </c>
      <c r="S17" s="22" t="str">
        <f>IF(OR(OR($A17="",AND($B$4&lt;&gt;"",$C17&lt;&gt;$B$4)),S$6=""),"",IF(COUNTIFS(Kayıt!$A$6:$A$405,DATE($B$3,$B$2,S$6),Kayıt!$B$6:$B$405,$A17,Kayıt!$J$6:$J$405,"Çıkış yok")+COUNTIFS(Kayıt!$A$6:$A$405,DATE($B$3,$B$2,S$6),Kayıt!$B$6:$B$405,$A17,Kayıt!$J$6:$J$405,"Giriş yok")&gt;0,"?",IF(COUNTIFS(Kayıt!$A$6:$A$405,DATE($B$3,$B$2,S$6),Kayıt!$B$6:$B$405,$A17,Kayıt!$H$6:$H$405,"&gt;-24")&gt;0,"Ç","")))</f>
        <v/>
      </c>
      <c r="T17" s="22" t="str">
        <f>IF(OR(OR($A17="",AND($B$4&lt;&gt;"",$C17&lt;&gt;$B$4)),T$6=""),"",IF(COUNTIFS(Kayıt!$A$6:$A$405,DATE($B$3,$B$2,T$6),Kayıt!$B$6:$B$405,$A17,Kayıt!$J$6:$J$405,"Çıkış yok")+COUNTIFS(Kayıt!$A$6:$A$405,DATE($B$3,$B$2,T$6),Kayıt!$B$6:$B$405,$A17,Kayıt!$J$6:$J$405,"Giriş yok")&gt;0,"?",IF(COUNTIFS(Kayıt!$A$6:$A$405,DATE($B$3,$B$2,T$6),Kayıt!$B$6:$B$405,$A17,Kayıt!$H$6:$H$405,"&gt;-24")&gt;0,"Ç","")))</f>
        <v/>
      </c>
      <c r="U17" s="22" t="str">
        <f>IF(OR(OR($A17="",AND($B$4&lt;&gt;"",$C17&lt;&gt;$B$4)),U$6=""),"",IF(COUNTIFS(Kayıt!$A$6:$A$405,DATE($B$3,$B$2,U$6),Kayıt!$B$6:$B$405,$A17,Kayıt!$J$6:$J$405,"Çıkış yok")+COUNTIFS(Kayıt!$A$6:$A$405,DATE($B$3,$B$2,U$6),Kayıt!$B$6:$B$405,$A17,Kayıt!$J$6:$J$405,"Giriş yok")&gt;0,"?",IF(COUNTIFS(Kayıt!$A$6:$A$405,DATE($B$3,$B$2,U$6),Kayıt!$B$6:$B$405,$A17,Kayıt!$H$6:$H$405,"&gt;-24")&gt;0,"Ç","")))</f>
        <v/>
      </c>
      <c r="V17" s="22" t="str">
        <f>IF(OR(OR($A17="",AND($B$4&lt;&gt;"",$C17&lt;&gt;$B$4)),V$6=""),"",IF(COUNTIFS(Kayıt!$A$6:$A$405,DATE($B$3,$B$2,V$6),Kayıt!$B$6:$B$405,$A17,Kayıt!$J$6:$J$405,"Çıkış yok")+COUNTIFS(Kayıt!$A$6:$A$405,DATE($B$3,$B$2,V$6),Kayıt!$B$6:$B$405,$A17,Kayıt!$J$6:$J$405,"Giriş yok")&gt;0,"?",IF(COUNTIFS(Kayıt!$A$6:$A$405,DATE($B$3,$B$2,V$6),Kayıt!$B$6:$B$405,$A17,Kayıt!$H$6:$H$405,"&gt;-24")&gt;0,"Ç","")))</f>
        <v/>
      </c>
      <c r="W17" s="22" t="str">
        <f>IF(OR(OR($A17="",AND($B$4&lt;&gt;"",$C17&lt;&gt;$B$4)),W$6=""),"",IF(COUNTIFS(Kayıt!$A$6:$A$405,DATE($B$3,$B$2,W$6),Kayıt!$B$6:$B$405,$A17,Kayıt!$J$6:$J$405,"Çıkış yok")+COUNTIFS(Kayıt!$A$6:$A$405,DATE($B$3,$B$2,W$6),Kayıt!$B$6:$B$405,$A17,Kayıt!$J$6:$J$405,"Giriş yok")&gt;0,"?",IF(COUNTIFS(Kayıt!$A$6:$A$405,DATE($B$3,$B$2,W$6),Kayıt!$B$6:$B$405,$A17,Kayıt!$H$6:$H$405,"&gt;-24")&gt;0,"Ç","")))</f>
        <v/>
      </c>
      <c r="X17" s="22" t="str">
        <f>IF(OR(OR($A17="",AND($B$4&lt;&gt;"",$C17&lt;&gt;$B$4)),X$6=""),"",IF(COUNTIFS(Kayıt!$A$6:$A$405,DATE($B$3,$B$2,X$6),Kayıt!$B$6:$B$405,$A17,Kayıt!$J$6:$J$405,"Çıkış yok")+COUNTIFS(Kayıt!$A$6:$A$405,DATE($B$3,$B$2,X$6),Kayıt!$B$6:$B$405,$A17,Kayıt!$J$6:$J$405,"Giriş yok")&gt;0,"?",IF(COUNTIFS(Kayıt!$A$6:$A$405,DATE($B$3,$B$2,X$6),Kayıt!$B$6:$B$405,$A17,Kayıt!$H$6:$H$405,"&gt;-24")&gt;0,"Ç","")))</f>
        <v/>
      </c>
      <c r="Y17" s="22" t="str">
        <f>IF(OR(OR($A17="",AND($B$4&lt;&gt;"",$C17&lt;&gt;$B$4)),Y$6=""),"",IF(COUNTIFS(Kayıt!$A$6:$A$405,DATE($B$3,$B$2,Y$6),Kayıt!$B$6:$B$405,$A17,Kayıt!$J$6:$J$405,"Çıkış yok")+COUNTIFS(Kayıt!$A$6:$A$405,DATE($B$3,$B$2,Y$6),Kayıt!$B$6:$B$405,$A17,Kayıt!$J$6:$J$405,"Giriş yok")&gt;0,"?",IF(COUNTIFS(Kayıt!$A$6:$A$405,DATE($B$3,$B$2,Y$6),Kayıt!$B$6:$B$405,$A17,Kayıt!$H$6:$H$405,"&gt;-24")&gt;0,"Ç","")))</f>
        <v/>
      </c>
      <c r="Z17" s="22" t="str">
        <f>IF(OR(OR($A17="",AND($B$4&lt;&gt;"",$C17&lt;&gt;$B$4)),Z$6=""),"",IF(COUNTIFS(Kayıt!$A$6:$A$405,DATE($B$3,$B$2,Z$6),Kayıt!$B$6:$B$405,$A17,Kayıt!$J$6:$J$405,"Çıkış yok")+COUNTIFS(Kayıt!$A$6:$A$405,DATE($B$3,$B$2,Z$6),Kayıt!$B$6:$B$405,$A17,Kayıt!$J$6:$J$405,"Giriş yok")&gt;0,"?",IF(COUNTIFS(Kayıt!$A$6:$A$405,DATE($B$3,$B$2,Z$6),Kayıt!$B$6:$B$405,$A17,Kayıt!$H$6:$H$405,"&gt;-24")&gt;0,"Ç","")))</f>
        <v/>
      </c>
      <c r="AA17" s="22" t="str">
        <f>IF(OR(OR($A17="",AND($B$4&lt;&gt;"",$C17&lt;&gt;$B$4)),AA$6=""),"",IF(COUNTIFS(Kayıt!$A$6:$A$405,DATE($B$3,$B$2,AA$6),Kayıt!$B$6:$B$405,$A17,Kayıt!$J$6:$J$405,"Çıkış yok")+COUNTIFS(Kayıt!$A$6:$A$405,DATE($B$3,$B$2,AA$6),Kayıt!$B$6:$B$405,$A17,Kayıt!$J$6:$J$405,"Giriş yok")&gt;0,"?",IF(COUNTIFS(Kayıt!$A$6:$A$405,DATE($B$3,$B$2,AA$6),Kayıt!$B$6:$B$405,$A17,Kayıt!$H$6:$H$405,"&gt;-24")&gt;0,"Ç","")))</f>
        <v/>
      </c>
      <c r="AB17" s="22" t="str">
        <f>IF(OR(OR($A17="",AND($B$4&lt;&gt;"",$C17&lt;&gt;$B$4)),AB$6=""),"",IF(COUNTIFS(Kayıt!$A$6:$A$405,DATE($B$3,$B$2,AB$6),Kayıt!$B$6:$B$405,$A17,Kayıt!$J$6:$J$405,"Çıkış yok")+COUNTIFS(Kayıt!$A$6:$A$405,DATE($B$3,$B$2,AB$6),Kayıt!$B$6:$B$405,$A17,Kayıt!$J$6:$J$405,"Giriş yok")&gt;0,"?",IF(COUNTIFS(Kayıt!$A$6:$A$405,DATE($B$3,$B$2,AB$6),Kayıt!$B$6:$B$405,$A17,Kayıt!$H$6:$H$405,"&gt;-24")&gt;0,"Ç","")))</f>
        <v/>
      </c>
      <c r="AC17" s="22" t="str">
        <f>IF(OR(OR($A17="",AND($B$4&lt;&gt;"",$C17&lt;&gt;$B$4)),AC$6=""),"",IF(COUNTIFS(Kayıt!$A$6:$A$405,DATE($B$3,$B$2,AC$6),Kayıt!$B$6:$B$405,$A17,Kayıt!$J$6:$J$405,"Çıkış yok")+COUNTIFS(Kayıt!$A$6:$A$405,DATE($B$3,$B$2,AC$6),Kayıt!$B$6:$B$405,$A17,Kayıt!$J$6:$J$405,"Giriş yok")&gt;0,"?",IF(COUNTIFS(Kayıt!$A$6:$A$405,DATE($B$3,$B$2,AC$6),Kayıt!$B$6:$B$405,$A17,Kayıt!$H$6:$H$405,"&gt;-24")&gt;0,"Ç","")))</f>
        <v/>
      </c>
      <c r="AD17" s="22" t="str">
        <f>IF(OR(OR($A17="",AND($B$4&lt;&gt;"",$C17&lt;&gt;$B$4)),AD$6=""),"",IF(COUNTIFS(Kayıt!$A$6:$A$405,DATE($B$3,$B$2,AD$6),Kayıt!$B$6:$B$405,$A17,Kayıt!$J$6:$J$405,"Çıkış yok")+COUNTIFS(Kayıt!$A$6:$A$405,DATE($B$3,$B$2,AD$6),Kayıt!$B$6:$B$405,$A17,Kayıt!$J$6:$J$405,"Giriş yok")&gt;0,"?",IF(COUNTIFS(Kayıt!$A$6:$A$405,DATE($B$3,$B$2,AD$6),Kayıt!$B$6:$B$405,$A17,Kayıt!$H$6:$H$405,"&gt;-24")&gt;0,"Ç","")))</f>
        <v/>
      </c>
      <c r="AE17" s="22" t="str">
        <f>IF(OR(OR($A17="",AND($B$4&lt;&gt;"",$C17&lt;&gt;$B$4)),AE$6=""),"",IF(COUNTIFS(Kayıt!$A$6:$A$405,DATE($B$3,$B$2,AE$6),Kayıt!$B$6:$B$405,$A17,Kayıt!$J$6:$J$405,"Çıkış yok")+COUNTIFS(Kayıt!$A$6:$A$405,DATE($B$3,$B$2,AE$6),Kayıt!$B$6:$B$405,$A17,Kayıt!$J$6:$J$405,"Giriş yok")&gt;0,"?",IF(COUNTIFS(Kayıt!$A$6:$A$405,DATE($B$3,$B$2,AE$6),Kayıt!$B$6:$B$405,$A17,Kayıt!$H$6:$H$405,"&gt;-24")&gt;0,"Ç","")))</f>
        <v/>
      </c>
      <c r="AF17" s="22" t="str">
        <f>IF(OR(OR($A17="",AND($B$4&lt;&gt;"",$C17&lt;&gt;$B$4)),AF$6=""),"",IF(COUNTIFS(Kayıt!$A$6:$A$405,DATE($B$3,$B$2,AF$6),Kayıt!$B$6:$B$405,$A17,Kayıt!$J$6:$J$405,"Çıkış yok")+COUNTIFS(Kayıt!$A$6:$A$405,DATE($B$3,$B$2,AF$6),Kayıt!$B$6:$B$405,$A17,Kayıt!$J$6:$J$405,"Giriş yok")&gt;0,"?",IF(COUNTIFS(Kayıt!$A$6:$A$405,DATE($B$3,$B$2,AF$6),Kayıt!$B$6:$B$405,$A17,Kayıt!$H$6:$H$405,"&gt;-24")&gt;0,"Ç","")))</f>
        <v/>
      </c>
      <c r="AG17" s="22" t="str">
        <f>IF(OR(OR($A17="",AND($B$4&lt;&gt;"",$C17&lt;&gt;$B$4)),AG$6=""),"",IF(COUNTIFS(Kayıt!$A$6:$A$405,DATE($B$3,$B$2,AG$6),Kayıt!$B$6:$B$405,$A17,Kayıt!$J$6:$J$405,"Çıkış yok")+COUNTIFS(Kayıt!$A$6:$A$405,DATE($B$3,$B$2,AG$6),Kayıt!$B$6:$B$405,$A17,Kayıt!$J$6:$J$405,"Giriş yok")&gt;0,"?",IF(COUNTIFS(Kayıt!$A$6:$A$405,DATE($B$3,$B$2,AG$6),Kayıt!$B$6:$B$405,$A17,Kayıt!$H$6:$H$405,"&gt;-24")&gt;0,"Ç","")))</f>
        <v/>
      </c>
      <c r="AH17" s="22" t="str">
        <f>IF(OR(OR($A17="",AND($B$4&lt;&gt;"",$C17&lt;&gt;$B$4)),AH$6=""),"",IF(COUNTIFS(Kayıt!$A$6:$A$405,DATE($B$3,$B$2,AH$6),Kayıt!$B$6:$B$405,$A17,Kayıt!$J$6:$J$405,"Çıkış yok")+COUNTIFS(Kayıt!$A$6:$A$405,DATE($B$3,$B$2,AH$6),Kayıt!$B$6:$B$405,$A17,Kayıt!$J$6:$J$405,"Giriş yok")&gt;0,"?",IF(COUNTIFS(Kayıt!$A$6:$A$405,DATE($B$3,$B$2,AH$6),Kayıt!$B$6:$B$405,$A17,Kayıt!$H$6:$H$405,"&gt;-24")&gt;0,"Ç","")))</f>
        <v/>
      </c>
      <c r="AI17" s="22" t="str">
        <f>IF(OR(OR($A17="",AND($B$4&lt;&gt;"",$C17&lt;&gt;$B$4)),AI$6=""),"",IF(COUNTIFS(Kayıt!$A$6:$A$405,DATE($B$3,$B$2,AI$6),Kayıt!$B$6:$B$405,$A17,Kayıt!$J$6:$J$405,"Çıkış yok")+COUNTIFS(Kayıt!$A$6:$A$405,DATE($B$3,$B$2,AI$6),Kayıt!$B$6:$B$405,$A17,Kayıt!$J$6:$J$405,"Giriş yok")&gt;0,"?",IF(COUNTIFS(Kayıt!$A$6:$A$405,DATE($B$3,$B$2,AI$6),Kayıt!$B$6:$B$405,$A17,Kayıt!$H$6:$H$405,"&gt;-24")&gt;0,"Ç","")))</f>
        <v/>
      </c>
      <c r="AJ17" s="22" t="str">
        <f>IF(OR(OR($A17="",AND($B$4&lt;&gt;"",$C17&lt;&gt;$B$4)),AJ$6=""),"",IF(COUNTIFS(Kayıt!$A$6:$A$405,DATE($B$3,$B$2,AJ$6),Kayıt!$B$6:$B$405,$A17,Kayıt!$J$6:$J$405,"Çıkış yok")+COUNTIFS(Kayıt!$A$6:$A$405,DATE($B$3,$B$2,AJ$6),Kayıt!$B$6:$B$405,$A17,Kayıt!$J$6:$J$405,"Giriş yok")&gt;0,"?",IF(COUNTIFS(Kayıt!$A$6:$A$405,DATE($B$3,$B$2,AJ$6),Kayıt!$B$6:$B$405,$A17,Kayıt!$H$6:$H$405,"&gt;-24")&gt;0,"Ç","")))</f>
        <v/>
      </c>
      <c r="AK17" s="22" t="str">
        <f>IF(OR(OR($A17="",AND($B$4&lt;&gt;"",$C17&lt;&gt;$B$4)),AK$6=""),"",IF(COUNTIFS(Kayıt!$A$6:$A$405,DATE($B$3,$B$2,AK$6),Kayıt!$B$6:$B$405,$A17,Kayıt!$J$6:$J$405,"Çıkış yok")+COUNTIFS(Kayıt!$A$6:$A$405,DATE($B$3,$B$2,AK$6),Kayıt!$B$6:$B$405,$A17,Kayıt!$J$6:$J$405,"Giriş yok")&gt;0,"?",IF(COUNTIFS(Kayıt!$A$6:$A$405,DATE($B$3,$B$2,AK$6),Kayıt!$B$6:$B$405,$A17,Kayıt!$H$6:$H$405,"&gt;-24")&gt;0,"Ç","")))</f>
        <v/>
      </c>
      <c r="AL17" s="22" t="str">
        <f>IF(OR(OR($A17="",AND($B$4&lt;&gt;"",$C17&lt;&gt;$B$4)),AL$6=""),"",IF(COUNTIFS(Kayıt!$A$6:$A$405,DATE($B$3,$B$2,AL$6),Kayıt!$B$6:$B$405,$A17,Kayıt!$J$6:$J$405,"Çıkış yok")+COUNTIFS(Kayıt!$A$6:$A$405,DATE($B$3,$B$2,AL$6),Kayıt!$B$6:$B$405,$A17,Kayıt!$J$6:$J$405,"Giriş yok")&gt;0,"?",IF(COUNTIFS(Kayıt!$A$6:$A$405,DATE($B$3,$B$2,AL$6),Kayıt!$B$6:$B$405,$A17,Kayıt!$H$6:$H$405,"&gt;-24")&gt;0,"Ç","")))</f>
        <v/>
      </c>
      <c r="AM17" s="22" t="str">
        <f>IF(OR(OR($A17="",AND($B$4&lt;&gt;"",$C17&lt;&gt;$B$4)),AM$6=""),"",IF(COUNTIFS(Kayıt!$A$6:$A$405,DATE($B$3,$B$2,AM$6),Kayıt!$B$6:$B$405,$A17,Kayıt!$J$6:$J$405,"Çıkış yok")+COUNTIFS(Kayıt!$A$6:$A$405,DATE($B$3,$B$2,AM$6),Kayıt!$B$6:$B$405,$A17,Kayıt!$J$6:$J$405,"Giriş yok")&gt;0,"?",IF(COUNTIFS(Kayıt!$A$6:$A$405,DATE($B$3,$B$2,AM$6),Kayıt!$B$6:$B$405,$A17,Kayıt!$H$6:$H$405,"&gt;-24")&gt;0,"Ç","")))</f>
        <v/>
      </c>
      <c r="AN17" s="22" t="str">
        <f>IF(OR(OR($A17="",AND($B$4&lt;&gt;"",$C17&lt;&gt;$B$4)),AN$6=""),"",IF(COUNTIFS(Kayıt!$A$6:$A$405,DATE($B$3,$B$2,AN$6),Kayıt!$B$6:$B$405,$A17,Kayıt!$J$6:$J$405,"Çıkış yok")+COUNTIFS(Kayıt!$A$6:$A$405,DATE($B$3,$B$2,AN$6),Kayıt!$B$6:$B$405,$A17,Kayıt!$J$6:$J$405,"Giriş yok")&gt;0,"?",IF(COUNTIFS(Kayıt!$A$6:$A$405,DATE($B$3,$B$2,AN$6),Kayıt!$B$6:$B$405,$A17,Kayıt!$H$6:$H$405,"&gt;-24")&gt;0,"Ç","")))</f>
        <v/>
      </c>
      <c r="AO17" s="22" t="str">
        <f>IF(OR(OR($A17="",AND($B$4&lt;&gt;"",$C17&lt;&gt;$B$4)),AO$6=""),"",IF(COUNTIFS(Kayıt!$A$6:$A$405,DATE($B$3,$B$2,AO$6),Kayıt!$B$6:$B$405,$A17,Kayıt!$J$6:$J$405,"Çıkış yok")+COUNTIFS(Kayıt!$A$6:$A$405,DATE($B$3,$B$2,AO$6),Kayıt!$B$6:$B$405,$A17,Kayıt!$J$6:$J$405,"Giriş yok")&gt;0,"?",IF(COUNTIFS(Kayıt!$A$6:$A$405,DATE($B$3,$B$2,AO$6),Kayıt!$B$6:$B$405,$A17,Kayıt!$H$6:$H$405,"&gt;-24")&gt;0,"Ç","")))</f>
        <v/>
      </c>
      <c r="AP17" s="22" t="str">
        <f>IF(OR(OR($A17="",AND($B$4&lt;&gt;"",$C17&lt;&gt;$B$4)),AP$6=""),"",IF(COUNTIFS(Kayıt!$A$6:$A$405,DATE($B$3,$B$2,AP$6),Kayıt!$B$6:$B$405,$A17,Kayıt!$J$6:$J$405,"Çıkış yok")+COUNTIFS(Kayıt!$A$6:$A$405,DATE($B$3,$B$2,AP$6),Kayıt!$B$6:$B$405,$A17,Kayıt!$J$6:$J$405,"Giriş yok")&gt;0,"?",IF(COUNTIFS(Kayıt!$A$6:$A$405,DATE($B$3,$B$2,AP$6),Kayıt!$B$6:$B$405,$A17,Kayıt!$H$6:$H$405,"&gt;-24")&gt;0,"Ç","")))</f>
        <v/>
      </c>
    </row>
    <row r="18" spans="1:42" ht="18" customHeight="1" x14ac:dyDescent="0.2">
      <c r="A18" s="28" t="str">
        <f>IF(Çalışanlar!$B15="","",Çalışanlar!$B15)</f>
        <v/>
      </c>
      <c r="B18" s="12" t="str">
        <f>IF(Çalışanlar!$C15="","",Çalışanlar!$C15)</f>
        <v/>
      </c>
      <c r="C18" s="12" t="str">
        <f>IF(Çalışanlar!$D15="","",Çalışanlar!$D15)</f>
        <v/>
      </c>
      <c r="D18" s="29" t="str">
        <f t="shared" si="1"/>
        <v/>
      </c>
      <c r="E18" s="30" t="str">
        <f>IF(OR($A18="",AND($B$4&lt;&gt;"",$C18&lt;&gt;$B$4)),"",SUMIFS(Kayıt!$H$6:$H$405,Kayıt!$A$6:$A$405,"&gt;="&amp;DATE($B$3,$B$2,1),Kayıt!$A$6:$A$405,"&lt;"&amp;DATE($B$3,$B$2+1,1),Kayıt!$B$6:$B$405,$A18))</f>
        <v/>
      </c>
      <c r="F18" s="31" t="str">
        <f t="shared" si="2"/>
        <v/>
      </c>
      <c r="G18" s="22" t="str">
        <f>IF(OR($A18="",AND($B$4&lt;&gt;"",$C18&lt;&gt;$B$4)),"",COUNTIFS(Kayıt!$A$6:$A$405,"&gt;="&amp;DATE($B$3,$B$2,1),Kayıt!$A$6:$A$405,"&lt;"&amp;DATE($B$3,$B$2+1,1),Kayıt!$B$6:$B$405,$A18,Kayıt!$I$6:$I$405,"&gt;0"))</f>
        <v/>
      </c>
      <c r="H18" s="22" t="str">
        <f>IF(OR($A18="",AND($B$4&lt;&gt;"",$C18&lt;&gt;$B$4)),"",SUMIFS(Kayıt!$I$6:$I$405,Kayıt!$A$6:$A$405,"&gt;="&amp;DATE($B$3,$B$2,1),Kayıt!$A$6:$A$405,"&lt;"&amp;DATE($B$3,$B$2+1,1),Kayıt!$B$6:$B$405,$A18))</f>
        <v/>
      </c>
      <c r="I18" s="22" t="str">
        <f t="shared" si="3"/>
        <v/>
      </c>
      <c r="J18" s="22" t="str">
        <f>IF(OR($A18="",AND($B$4&lt;&gt;"",$C18&lt;&gt;$B$4)),"",COUNTIFS(Kayıt!$A$6:$A$405,"&gt;="&amp;DATE($B$3,$B$2,1),Kayıt!$A$6:$A$405,"&lt;"&amp;DATE($B$3,$B$2+1,1),Kayıt!$B$6:$B$405,$A18,Kayıt!$H$6:$H$405,"&gt;"&amp;$H$3))</f>
        <v/>
      </c>
      <c r="L18" s="22" t="str">
        <f>IF(OR(OR($A18="",AND($B$4&lt;&gt;"",$C18&lt;&gt;$B$4)),L$6=""),"",IF(COUNTIFS(Kayıt!$A$6:$A$405,DATE($B$3,$B$2,L$6),Kayıt!$B$6:$B$405,$A18,Kayıt!$J$6:$J$405,"Çıkış yok")+COUNTIFS(Kayıt!$A$6:$A$405,DATE($B$3,$B$2,L$6),Kayıt!$B$6:$B$405,$A18,Kayıt!$J$6:$J$405,"Giriş yok")&gt;0,"?",IF(COUNTIFS(Kayıt!$A$6:$A$405,DATE($B$3,$B$2,L$6),Kayıt!$B$6:$B$405,$A18,Kayıt!$H$6:$H$405,"&gt;-24")&gt;0,"Ç","")))</f>
        <v/>
      </c>
      <c r="M18" s="22" t="str">
        <f>IF(OR(OR($A18="",AND($B$4&lt;&gt;"",$C18&lt;&gt;$B$4)),M$6=""),"",IF(COUNTIFS(Kayıt!$A$6:$A$405,DATE($B$3,$B$2,M$6),Kayıt!$B$6:$B$405,$A18,Kayıt!$J$6:$J$405,"Çıkış yok")+COUNTIFS(Kayıt!$A$6:$A$405,DATE($B$3,$B$2,M$6),Kayıt!$B$6:$B$405,$A18,Kayıt!$J$6:$J$405,"Giriş yok")&gt;0,"?",IF(COUNTIFS(Kayıt!$A$6:$A$405,DATE($B$3,$B$2,M$6),Kayıt!$B$6:$B$405,$A18,Kayıt!$H$6:$H$405,"&gt;-24")&gt;0,"Ç","")))</f>
        <v/>
      </c>
      <c r="N18" s="22" t="str">
        <f>IF(OR(OR($A18="",AND($B$4&lt;&gt;"",$C18&lt;&gt;$B$4)),N$6=""),"",IF(COUNTIFS(Kayıt!$A$6:$A$405,DATE($B$3,$B$2,N$6),Kayıt!$B$6:$B$405,$A18,Kayıt!$J$6:$J$405,"Çıkış yok")+COUNTIFS(Kayıt!$A$6:$A$405,DATE($B$3,$B$2,N$6),Kayıt!$B$6:$B$405,$A18,Kayıt!$J$6:$J$405,"Giriş yok")&gt;0,"?",IF(COUNTIFS(Kayıt!$A$6:$A$405,DATE($B$3,$B$2,N$6),Kayıt!$B$6:$B$405,$A18,Kayıt!$H$6:$H$405,"&gt;-24")&gt;0,"Ç","")))</f>
        <v/>
      </c>
      <c r="O18" s="22" t="str">
        <f>IF(OR(OR($A18="",AND($B$4&lt;&gt;"",$C18&lt;&gt;$B$4)),O$6=""),"",IF(COUNTIFS(Kayıt!$A$6:$A$405,DATE($B$3,$B$2,O$6),Kayıt!$B$6:$B$405,$A18,Kayıt!$J$6:$J$405,"Çıkış yok")+COUNTIFS(Kayıt!$A$6:$A$405,DATE($B$3,$B$2,O$6),Kayıt!$B$6:$B$405,$A18,Kayıt!$J$6:$J$405,"Giriş yok")&gt;0,"?",IF(COUNTIFS(Kayıt!$A$6:$A$405,DATE($B$3,$B$2,O$6),Kayıt!$B$6:$B$405,$A18,Kayıt!$H$6:$H$405,"&gt;-24")&gt;0,"Ç","")))</f>
        <v/>
      </c>
      <c r="P18" s="22" t="str">
        <f>IF(OR(OR($A18="",AND($B$4&lt;&gt;"",$C18&lt;&gt;$B$4)),P$6=""),"",IF(COUNTIFS(Kayıt!$A$6:$A$405,DATE($B$3,$B$2,P$6),Kayıt!$B$6:$B$405,$A18,Kayıt!$J$6:$J$405,"Çıkış yok")+COUNTIFS(Kayıt!$A$6:$A$405,DATE($B$3,$B$2,P$6),Kayıt!$B$6:$B$405,$A18,Kayıt!$J$6:$J$405,"Giriş yok")&gt;0,"?",IF(COUNTIFS(Kayıt!$A$6:$A$405,DATE($B$3,$B$2,P$6),Kayıt!$B$6:$B$405,$A18,Kayıt!$H$6:$H$405,"&gt;-24")&gt;0,"Ç","")))</f>
        <v/>
      </c>
      <c r="Q18" s="22" t="str">
        <f>IF(OR(OR($A18="",AND($B$4&lt;&gt;"",$C18&lt;&gt;$B$4)),Q$6=""),"",IF(COUNTIFS(Kayıt!$A$6:$A$405,DATE($B$3,$B$2,Q$6),Kayıt!$B$6:$B$405,$A18,Kayıt!$J$6:$J$405,"Çıkış yok")+COUNTIFS(Kayıt!$A$6:$A$405,DATE($B$3,$B$2,Q$6),Kayıt!$B$6:$B$405,$A18,Kayıt!$J$6:$J$405,"Giriş yok")&gt;0,"?",IF(COUNTIFS(Kayıt!$A$6:$A$405,DATE($B$3,$B$2,Q$6),Kayıt!$B$6:$B$405,$A18,Kayıt!$H$6:$H$405,"&gt;-24")&gt;0,"Ç","")))</f>
        <v/>
      </c>
      <c r="R18" s="22" t="str">
        <f>IF(OR(OR($A18="",AND($B$4&lt;&gt;"",$C18&lt;&gt;$B$4)),R$6=""),"",IF(COUNTIFS(Kayıt!$A$6:$A$405,DATE($B$3,$B$2,R$6),Kayıt!$B$6:$B$405,$A18,Kayıt!$J$6:$J$405,"Çıkış yok")+COUNTIFS(Kayıt!$A$6:$A$405,DATE($B$3,$B$2,R$6),Kayıt!$B$6:$B$405,$A18,Kayıt!$J$6:$J$405,"Giriş yok")&gt;0,"?",IF(COUNTIFS(Kayıt!$A$6:$A$405,DATE($B$3,$B$2,R$6),Kayıt!$B$6:$B$405,$A18,Kayıt!$H$6:$H$405,"&gt;-24")&gt;0,"Ç","")))</f>
        <v/>
      </c>
      <c r="S18" s="22" t="str">
        <f>IF(OR(OR($A18="",AND($B$4&lt;&gt;"",$C18&lt;&gt;$B$4)),S$6=""),"",IF(COUNTIFS(Kayıt!$A$6:$A$405,DATE($B$3,$B$2,S$6),Kayıt!$B$6:$B$405,$A18,Kayıt!$J$6:$J$405,"Çıkış yok")+COUNTIFS(Kayıt!$A$6:$A$405,DATE($B$3,$B$2,S$6),Kayıt!$B$6:$B$405,$A18,Kayıt!$J$6:$J$405,"Giriş yok")&gt;0,"?",IF(COUNTIFS(Kayıt!$A$6:$A$405,DATE($B$3,$B$2,S$6),Kayıt!$B$6:$B$405,$A18,Kayıt!$H$6:$H$405,"&gt;-24")&gt;0,"Ç","")))</f>
        <v/>
      </c>
      <c r="T18" s="22" t="str">
        <f>IF(OR(OR($A18="",AND($B$4&lt;&gt;"",$C18&lt;&gt;$B$4)),T$6=""),"",IF(COUNTIFS(Kayıt!$A$6:$A$405,DATE($B$3,$B$2,T$6),Kayıt!$B$6:$B$405,$A18,Kayıt!$J$6:$J$405,"Çıkış yok")+COUNTIFS(Kayıt!$A$6:$A$405,DATE($B$3,$B$2,T$6),Kayıt!$B$6:$B$405,$A18,Kayıt!$J$6:$J$405,"Giriş yok")&gt;0,"?",IF(COUNTIFS(Kayıt!$A$6:$A$405,DATE($B$3,$B$2,T$6),Kayıt!$B$6:$B$405,$A18,Kayıt!$H$6:$H$405,"&gt;-24")&gt;0,"Ç","")))</f>
        <v/>
      </c>
      <c r="U18" s="22" t="str">
        <f>IF(OR(OR($A18="",AND($B$4&lt;&gt;"",$C18&lt;&gt;$B$4)),U$6=""),"",IF(COUNTIFS(Kayıt!$A$6:$A$405,DATE($B$3,$B$2,U$6),Kayıt!$B$6:$B$405,$A18,Kayıt!$J$6:$J$405,"Çıkış yok")+COUNTIFS(Kayıt!$A$6:$A$405,DATE($B$3,$B$2,U$6),Kayıt!$B$6:$B$405,$A18,Kayıt!$J$6:$J$405,"Giriş yok")&gt;0,"?",IF(COUNTIFS(Kayıt!$A$6:$A$405,DATE($B$3,$B$2,U$6),Kayıt!$B$6:$B$405,$A18,Kayıt!$H$6:$H$405,"&gt;-24")&gt;0,"Ç","")))</f>
        <v/>
      </c>
      <c r="V18" s="22" t="str">
        <f>IF(OR(OR($A18="",AND($B$4&lt;&gt;"",$C18&lt;&gt;$B$4)),V$6=""),"",IF(COUNTIFS(Kayıt!$A$6:$A$405,DATE($B$3,$B$2,V$6),Kayıt!$B$6:$B$405,$A18,Kayıt!$J$6:$J$405,"Çıkış yok")+COUNTIFS(Kayıt!$A$6:$A$405,DATE($B$3,$B$2,V$6),Kayıt!$B$6:$B$405,$A18,Kayıt!$J$6:$J$405,"Giriş yok")&gt;0,"?",IF(COUNTIFS(Kayıt!$A$6:$A$405,DATE($B$3,$B$2,V$6),Kayıt!$B$6:$B$405,$A18,Kayıt!$H$6:$H$405,"&gt;-24")&gt;0,"Ç","")))</f>
        <v/>
      </c>
      <c r="W18" s="22" t="str">
        <f>IF(OR(OR($A18="",AND($B$4&lt;&gt;"",$C18&lt;&gt;$B$4)),W$6=""),"",IF(COUNTIFS(Kayıt!$A$6:$A$405,DATE($B$3,$B$2,W$6),Kayıt!$B$6:$B$405,$A18,Kayıt!$J$6:$J$405,"Çıkış yok")+COUNTIFS(Kayıt!$A$6:$A$405,DATE($B$3,$B$2,W$6),Kayıt!$B$6:$B$405,$A18,Kayıt!$J$6:$J$405,"Giriş yok")&gt;0,"?",IF(COUNTIFS(Kayıt!$A$6:$A$405,DATE($B$3,$B$2,W$6),Kayıt!$B$6:$B$405,$A18,Kayıt!$H$6:$H$405,"&gt;-24")&gt;0,"Ç","")))</f>
        <v/>
      </c>
      <c r="X18" s="22" t="str">
        <f>IF(OR(OR($A18="",AND($B$4&lt;&gt;"",$C18&lt;&gt;$B$4)),X$6=""),"",IF(COUNTIFS(Kayıt!$A$6:$A$405,DATE($B$3,$B$2,X$6),Kayıt!$B$6:$B$405,$A18,Kayıt!$J$6:$J$405,"Çıkış yok")+COUNTIFS(Kayıt!$A$6:$A$405,DATE($B$3,$B$2,X$6),Kayıt!$B$6:$B$405,$A18,Kayıt!$J$6:$J$405,"Giriş yok")&gt;0,"?",IF(COUNTIFS(Kayıt!$A$6:$A$405,DATE($B$3,$B$2,X$6),Kayıt!$B$6:$B$405,$A18,Kayıt!$H$6:$H$405,"&gt;-24")&gt;0,"Ç","")))</f>
        <v/>
      </c>
      <c r="Y18" s="22" t="str">
        <f>IF(OR(OR($A18="",AND($B$4&lt;&gt;"",$C18&lt;&gt;$B$4)),Y$6=""),"",IF(COUNTIFS(Kayıt!$A$6:$A$405,DATE($B$3,$B$2,Y$6),Kayıt!$B$6:$B$405,$A18,Kayıt!$J$6:$J$405,"Çıkış yok")+COUNTIFS(Kayıt!$A$6:$A$405,DATE($B$3,$B$2,Y$6),Kayıt!$B$6:$B$405,$A18,Kayıt!$J$6:$J$405,"Giriş yok")&gt;0,"?",IF(COUNTIFS(Kayıt!$A$6:$A$405,DATE($B$3,$B$2,Y$6),Kayıt!$B$6:$B$405,$A18,Kayıt!$H$6:$H$405,"&gt;-24")&gt;0,"Ç","")))</f>
        <v/>
      </c>
      <c r="Z18" s="22" t="str">
        <f>IF(OR(OR($A18="",AND($B$4&lt;&gt;"",$C18&lt;&gt;$B$4)),Z$6=""),"",IF(COUNTIFS(Kayıt!$A$6:$A$405,DATE($B$3,$B$2,Z$6),Kayıt!$B$6:$B$405,$A18,Kayıt!$J$6:$J$405,"Çıkış yok")+COUNTIFS(Kayıt!$A$6:$A$405,DATE($B$3,$B$2,Z$6),Kayıt!$B$6:$B$405,$A18,Kayıt!$J$6:$J$405,"Giriş yok")&gt;0,"?",IF(COUNTIFS(Kayıt!$A$6:$A$405,DATE($B$3,$B$2,Z$6),Kayıt!$B$6:$B$405,$A18,Kayıt!$H$6:$H$405,"&gt;-24")&gt;0,"Ç","")))</f>
        <v/>
      </c>
      <c r="AA18" s="22" t="str">
        <f>IF(OR(OR($A18="",AND($B$4&lt;&gt;"",$C18&lt;&gt;$B$4)),AA$6=""),"",IF(COUNTIFS(Kayıt!$A$6:$A$405,DATE($B$3,$B$2,AA$6),Kayıt!$B$6:$B$405,$A18,Kayıt!$J$6:$J$405,"Çıkış yok")+COUNTIFS(Kayıt!$A$6:$A$405,DATE($B$3,$B$2,AA$6),Kayıt!$B$6:$B$405,$A18,Kayıt!$J$6:$J$405,"Giriş yok")&gt;0,"?",IF(COUNTIFS(Kayıt!$A$6:$A$405,DATE($B$3,$B$2,AA$6),Kayıt!$B$6:$B$405,$A18,Kayıt!$H$6:$H$405,"&gt;-24")&gt;0,"Ç","")))</f>
        <v/>
      </c>
      <c r="AB18" s="22" t="str">
        <f>IF(OR(OR($A18="",AND($B$4&lt;&gt;"",$C18&lt;&gt;$B$4)),AB$6=""),"",IF(COUNTIFS(Kayıt!$A$6:$A$405,DATE($B$3,$B$2,AB$6),Kayıt!$B$6:$B$405,$A18,Kayıt!$J$6:$J$405,"Çıkış yok")+COUNTIFS(Kayıt!$A$6:$A$405,DATE($B$3,$B$2,AB$6),Kayıt!$B$6:$B$405,$A18,Kayıt!$J$6:$J$405,"Giriş yok")&gt;0,"?",IF(COUNTIFS(Kayıt!$A$6:$A$405,DATE($B$3,$B$2,AB$6),Kayıt!$B$6:$B$405,$A18,Kayıt!$H$6:$H$405,"&gt;-24")&gt;0,"Ç","")))</f>
        <v/>
      </c>
      <c r="AC18" s="22" t="str">
        <f>IF(OR(OR($A18="",AND($B$4&lt;&gt;"",$C18&lt;&gt;$B$4)),AC$6=""),"",IF(COUNTIFS(Kayıt!$A$6:$A$405,DATE($B$3,$B$2,AC$6),Kayıt!$B$6:$B$405,$A18,Kayıt!$J$6:$J$405,"Çıkış yok")+COUNTIFS(Kayıt!$A$6:$A$405,DATE($B$3,$B$2,AC$6),Kayıt!$B$6:$B$405,$A18,Kayıt!$J$6:$J$405,"Giriş yok")&gt;0,"?",IF(COUNTIFS(Kayıt!$A$6:$A$405,DATE($B$3,$B$2,AC$6),Kayıt!$B$6:$B$405,$A18,Kayıt!$H$6:$H$405,"&gt;-24")&gt;0,"Ç","")))</f>
        <v/>
      </c>
      <c r="AD18" s="22" t="str">
        <f>IF(OR(OR($A18="",AND($B$4&lt;&gt;"",$C18&lt;&gt;$B$4)),AD$6=""),"",IF(COUNTIFS(Kayıt!$A$6:$A$405,DATE($B$3,$B$2,AD$6),Kayıt!$B$6:$B$405,$A18,Kayıt!$J$6:$J$405,"Çıkış yok")+COUNTIFS(Kayıt!$A$6:$A$405,DATE($B$3,$B$2,AD$6),Kayıt!$B$6:$B$405,$A18,Kayıt!$J$6:$J$405,"Giriş yok")&gt;0,"?",IF(COUNTIFS(Kayıt!$A$6:$A$405,DATE($B$3,$B$2,AD$6),Kayıt!$B$6:$B$405,$A18,Kayıt!$H$6:$H$405,"&gt;-24")&gt;0,"Ç","")))</f>
        <v/>
      </c>
      <c r="AE18" s="22" t="str">
        <f>IF(OR(OR($A18="",AND($B$4&lt;&gt;"",$C18&lt;&gt;$B$4)),AE$6=""),"",IF(COUNTIFS(Kayıt!$A$6:$A$405,DATE($B$3,$B$2,AE$6),Kayıt!$B$6:$B$405,$A18,Kayıt!$J$6:$J$405,"Çıkış yok")+COUNTIFS(Kayıt!$A$6:$A$405,DATE($B$3,$B$2,AE$6),Kayıt!$B$6:$B$405,$A18,Kayıt!$J$6:$J$405,"Giriş yok")&gt;0,"?",IF(COUNTIFS(Kayıt!$A$6:$A$405,DATE($B$3,$B$2,AE$6),Kayıt!$B$6:$B$405,$A18,Kayıt!$H$6:$H$405,"&gt;-24")&gt;0,"Ç","")))</f>
        <v/>
      </c>
      <c r="AF18" s="22" t="str">
        <f>IF(OR(OR($A18="",AND($B$4&lt;&gt;"",$C18&lt;&gt;$B$4)),AF$6=""),"",IF(COUNTIFS(Kayıt!$A$6:$A$405,DATE($B$3,$B$2,AF$6),Kayıt!$B$6:$B$405,$A18,Kayıt!$J$6:$J$405,"Çıkış yok")+COUNTIFS(Kayıt!$A$6:$A$405,DATE($B$3,$B$2,AF$6),Kayıt!$B$6:$B$405,$A18,Kayıt!$J$6:$J$405,"Giriş yok")&gt;0,"?",IF(COUNTIFS(Kayıt!$A$6:$A$405,DATE($B$3,$B$2,AF$6),Kayıt!$B$6:$B$405,$A18,Kayıt!$H$6:$H$405,"&gt;-24")&gt;0,"Ç","")))</f>
        <v/>
      </c>
      <c r="AG18" s="22" t="str">
        <f>IF(OR(OR($A18="",AND($B$4&lt;&gt;"",$C18&lt;&gt;$B$4)),AG$6=""),"",IF(COUNTIFS(Kayıt!$A$6:$A$405,DATE($B$3,$B$2,AG$6),Kayıt!$B$6:$B$405,$A18,Kayıt!$J$6:$J$405,"Çıkış yok")+COUNTIFS(Kayıt!$A$6:$A$405,DATE($B$3,$B$2,AG$6),Kayıt!$B$6:$B$405,$A18,Kayıt!$J$6:$J$405,"Giriş yok")&gt;0,"?",IF(COUNTIFS(Kayıt!$A$6:$A$405,DATE($B$3,$B$2,AG$6),Kayıt!$B$6:$B$405,$A18,Kayıt!$H$6:$H$405,"&gt;-24")&gt;0,"Ç","")))</f>
        <v/>
      </c>
      <c r="AH18" s="22" t="str">
        <f>IF(OR(OR($A18="",AND($B$4&lt;&gt;"",$C18&lt;&gt;$B$4)),AH$6=""),"",IF(COUNTIFS(Kayıt!$A$6:$A$405,DATE($B$3,$B$2,AH$6),Kayıt!$B$6:$B$405,$A18,Kayıt!$J$6:$J$405,"Çıkış yok")+COUNTIFS(Kayıt!$A$6:$A$405,DATE($B$3,$B$2,AH$6),Kayıt!$B$6:$B$405,$A18,Kayıt!$J$6:$J$405,"Giriş yok")&gt;0,"?",IF(COUNTIFS(Kayıt!$A$6:$A$405,DATE($B$3,$B$2,AH$6),Kayıt!$B$6:$B$405,$A18,Kayıt!$H$6:$H$405,"&gt;-24")&gt;0,"Ç","")))</f>
        <v/>
      </c>
      <c r="AI18" s="22" t="str">
        <f>IF(OR(OR($A18="",AND($B$4&lt;&gt;"",$C18&lt;&gt;$B$4)),AI$6=""),"",IF(COUNTIFS(Kayıt!$A$6:$A$405,DATE($B$3,$B$2,AI$6),Kayıt!$B$6:$B$405,$A18,Kayıt!$J$6:$J$405,"Çıkış yok")+COUNTIFS(Kayıt!$A$6:$A$405,DATE($B$3,$B$2,AI$6),Kayıt!$B$6:$B$405,$A18,Kayıt!$J$6:$J$405,"Giriş yok")&gt;0,"?",IF(COUNTIFS(Kayıt!$A$6:$A$405,DATE($B$3,$B$2,AI$6),Kayıt!$B$6:$B$405,$A18,Kayıt!$H$6:$H$405,"&gt;-24")&gt;0,"Ç","")))</f>
        <v/>
      </c>
      <c r="AJ18" s="22" t="str">
        <f>IF(OR(OR($A18="",AND($B$4&lt;&gt;"",$C18&lt;&gt;$B$4)),AJ$6=""),"",IF(COUNTIFS(Kayıt!$A$6:$A$405,DATE($B$3,$B$2,AJ$6),Kayıt!$B$6:$B$405,$A18,Kayıt!$J$6:$J$405,"Çıkış yok")+COUNTIFS(Kayıt!$A$6:$A$405,DATE($B$3,$B$2,AJ$6),Kayıt!$B$6:$B$405,$A18,Kayıt!$J$6:$J$405,"Giriş yok")&gt;0,"?",IF(COUNTIFS(Kayıt!$A$6:$A$405,DATE($B$3,$B$2,AJ$6),Kayıt!$B$6:$B$405,$A18,Kayıt!$H$6:$H$405,"&gt;-24")&gt;0,"Ç","")))</f>
        <v/>
      </c>
      <c r="AK18" s="22" t="str">
        <f>IF(OR(OR($A18="",AND($B$4&lt;&gt;"",$C18&lt;&gt;$B$4)),AK$6=""),"",IF(COUNTIFS(Kayıt!$A$6:$A$405,DATE($B$3,$B$2,AK$6),Kayıt!$B$6:$B$405,$A18,Kayıt!$J$6:$J$405,"Çıkış yok")+COUNTIFS(Kayıt!$A$6:$A$405,DATE($B$3,$B$2,AK$6),Kayıt!$B$6:$B$405,$A18,Kayıt!$J$6:$J$405,"Giriş yok")&gt;0,"?",IF(COUNTIFS(Kayıt!$A$6:$A$405,DATE($B$3,$B$2,AK$6),Kayıt!$B$6:$B$405,$A18,Kayıt!$H$6:$H$405,"&gt;-24")&gt;0,"Ç","")))</f>
        <v/>
      </c>
      <c r="AL18" s="22" t="str">
        <f>IF(OR(OR($A18="",AND($B$4&lt;&gt;"",$C18&lt;&gt;$B$4)),AL$6=""),"",IF(COUNTIFS(Kayıt!$A$6:$A$405,DATE($B$3,$B$2,AL$6),Kayıt!$B$6:$B$405,$A18,Kayıt!$J$6:$J$405,"Çıkış yok")+COUNTIFS(Kayıt!$A$6:$A$405,DATE($B$3,$B$2,AL$6),Kayıt!$B$6:$B$405,$A18,Kayıt!$J$6:$J$405,"Giriş yok")&gt;0,"?",IF(COUNTIFS(Kayıt!$A$6:$A$405,DATE($B$3,$B$2,AL$6),Kayıt!$B$6:$B$405,$A18,Kayıt!$H$6:$H$405,"&gt;-24")&gt;0,"Ç","")))</f>
        <v/>
      </c>
      <c r="AM18" s="22" t="str">
        <f>IF(OR(OR($A18="",AND($B$4&lt;&gt;"",$C18&lt;&gt;$B$4)),AM$6=""),"",IF(COUNTIFS(Kayıt!$A$6:$A$405,DATE($B$3,$B$2,AM$6),Kayıt!$B$6:$B$405,$A18,Kayıt!$J$6:$J$405,"Çıkış yok")+COUNTIFS(Kayıt!$A$6:$A$405,DATE($B$3,$B$2,AM$6),Kayıt!$B$6:$B$405,$A18,Kayıt!$J$6:$J$405,"Giriş yok")&gt;0,"?",IF(COUNTIFS(Kayıt!$A$6:$A$405,DATE($B$3,$B$2,AM$6),Kayıt!$B$6:$B$405,$A18,Kayıt!$H$6:$H$405,"&gt;-24")&gt;0,"Ç","")))</f>
        <v/>
      </c>
      <c r="AN18" s="22" t="str">
        <f>IF(OR(OR($A18="",AND($B$4&lt;&gt;"",$C18&lt;&gt;$B$4)),AN$6=""),"",IF(COUNTIFS(Kayıt!$A$6:$A$405,DATE($B$3,$B$2,AN$6),Kayıt!$B$6:$B$405,$A18,Kayıt!$J$6:$J$405,"Çıkış yok")+COUNTIFS(Kayıt!$A$6:$A$405,DATE($B$3,$B$2,AN$6),Kayıt!$B$6:$B$405,$A18,Kayıt!$J$6:$J$405,"Giriş yok")&gt;0,"?",IF(COUNTIFS(Kayıt!$A$6:$A$405,DATE($B$3,$B$2,AN$6),Kayıt!$B$6:$B$405,$A18,Kayıt!$H$6:$H$405,"&gt;-24")&gt;0,"Ç","")))</f>
        <v/>
      </c>
      <c r="AO18" s="22" t="str">
        <f>IF(OR(OR($A18="",AND($B$4&lt;&gt;"",$C18&lt;&gt;$B$4)),AO$6=""),"",IF(COUNTIFS(Kayıt!$A$6:$A$405,DATE($B$3,$B$2,AO$6),Kayıt!$B$6:$B$405,$A18,Kayıt!$J$6:$J$405,"Çıkış yok")+COUNTIFS(Kayıt!$A$6:$A$405,DATE($B$3,$B$2,AO$6),Kayıt!$B$6:$B$405,$A18,Kayıt!$J$6:$J$405,"Giriş yok")&gt;0,"?",IF(COUNTIFS(Kayıt!$A$6:$A$405,DATE($B$3,$B$2,AO$6),Kayıt!$B$6:$B$405,$A18,Kayıt!$H$6:$H$405,"&gt;-24")&gt;0,"Ç","")))</f>
        <v/>
      </c>
      <c r="AP18" s="22" t="str">
        <f>IF(OR(OR($A18="",AND($B$4&lt;&gt;"",$C18&lt;&gt;$B$4)),AP$6=""),"",IF(COUNTIFS(Kayıt!$A$6:$A$405,DATE($B$3,$B$2,AP$6),Kayıt!$B$6:$B$405,$A18,Kayıt!$J$6:$J$405,"Çıkış yok")+COUNTIFS(Kayıt!$A$6:$A$405,DATE($B$3,$B$2,AP$6),Kayıt!$B$6:$B$405,$A18,Kayıt!$J$6:$J$405,"Giriş yok")&gt;0,"?",IF(COUNTIFS(Kayıt!$A$6:$A$405,DATE($B$3,$B$2,AP$6),Kayıt!$B$6:$B$405,$A18,Kayıt!$H$6:$H$405,"&gt;-24")&gt;0,"Ç","")))</f>
        <v/>
      </c>
    </row>
    <row r="19" spans="1:42" ht="18" customHeight="1" x14ac:dyDescent="0.2">
      <c r="A19" s="28" t="str">
        <f>IF(Çalışanlar!$B16="","",Çalışanlar!$B16)</f>
        <v/>
      </c>
      <c r="B19" s="12" t="str">
        <f>IF(Çalışanlar!$C16="","",Çalışanlar!$C16)</f>
        <v/>
      </c>
      <c r="C19" s="12" t="str">
        <f>IF(Çalışanlar!$D16="","",Çalışanlar!$D16)</f>
        <v/>
      </c>
      <c r="D19" s="29" t="str">
        <f t="shared" si="1"/>
        <v/>
      </c>
      <c r="E19" s="30" t="str">
        <f>IF(OR($A19="",AND($B$4&lt;&gt;"",$C19&lt;&gt;$B$4)),"",SUMIFS(Kayıt!$H$6:$H$405,Kayıt!$A$6:$A$405,"&gt;="&amp;DATE($B$3,$B$2,1),Kayıt!$A$6:$A$405,"&lt;"&amp;DATE($B$3,$B$2+1,1),Kayıt!$B$6:$B$405,$A19))</f>
        <v/>
      </c>
      <c r="F19" s="31" t="str">
        <f t="shared" si="2"/>
        <v/>
      </c>
      <c r="G19" s="22" t="str">
        <f>IF(OR($A19="",AND($B$4&lt;&gt;"",$C19&lt;&gt;$B$4)),"",COUNTIFS(Kayıt!$A$6:$A$405,"&gt;="&amp;DATE($B$3,$B$2,1),Kayıt!$A$6:$A$405,"&lt;"&amp;DATE($B$3,$B$2+1,1),Kayıt!$B$6:$B$405,$A19,Kayıt!$I$6:$I$405,"&gt;0"))</f>
        <v/>
      </c>
      <c r="H19" s="22" t="str">
        <f>IF(OR($A19="",AND($B$4&lt;&gt;"",$C19&lt;&gt;$B$4)),"",SUMIFS(Kayıt!$I$6:$I$405,Kayıt!$A$6:$A$405,"&gt;="&amp;DATE($B$3,$B$2,1),Kayıt!$A$6:$A$405,"&lt;"&amp;DATE($B$3,$B$2+1,1),Kayıt!$B$6:$B$405,$A19))</f>
        <v/>
      </c>
      <c r="I19" s="22" t="str">
        <f t="shared" si="3"/>
        <v/>
      </c>
      <c r="J19" s="22" t="str">
        <f>IF(OR($A19="",AND($B$4&lt;&gt;"",$C19&lt;&gt;$B$4)),"",COUNTIFS(Kayıt!$A$6:$A$405,"&gt;="&amp;DATE($B$3,$B$2,1),Kayıt!$A$6:$A$405,"&lt;"&amp;DATE($B$3,$B$2+1,1),Kayıt!$B$6:$B$405,$A19,Kayıt!$H$6:$H$405,"&gt;"&amp;$H$3))</f>
        <v/>
      </c>
      <c r="L19" s="22" t="str">
        <f>IF(OR(OR($A19="",AND($B$4&lt;&gt;"",$C19&lt;&gt;$B$4)),L$6=""),"",IF(COUNTIFS(Kayıt!$A$6:$A$405,DATE($B$3,$B$2,L$6),Kayıt!$B$6:$B$405,$A19,Kayıt!$J$6:$J$405,"Çıkış yok")+COUNTIFS(Kayıt!$A$6:$A$405,DATE($B$3,$B$2,L$6),Kayıt!$B$6:$B$405,$A19,Kayıt!$J$6:$J$405,"Giriş yok")&gt;0,"?",IF(COUNTIFS(Kayıt!$A$6:$A$405,DATE($B$3,$B$2,L$6),Kayıt!$B$6:$B$405,$A19,Kayıt!$H$6:$H$405,"&gt;-24")&gt;0,"Ç","")))</f>
        <v/>
      </c>
      <c r="M19" s="22" t="str">
        <f>IF(OR(OR($A19="",AND($B$4&lt;&gt;"",$C19&lt;&gt;$B$4)),M$6=""),"",IF(COUNTIFS(Kayıt!$A$6:$A$405,DATE($B$3,$B$2,M$6),Kayıt!$B$6:$B$405,$A19,Kayıt!$J$6:$J$405,"Çıkış yok")+COUNTIFS(Kayıt!$A$6:$A$405,DATE($B$3,$B$2,M$6),Kayıt!$B$6:$B$405,$A19,Kayıt!$J$6:$J$405,"Giriş yok")&gt;0,"?",IF(COUNTIFS(Kayıt!$A$6:$A$405,DATE($B$3,$B$2,M$6),Kayıt!$B$6:$B$405,$A19,Kayıt!$H$6:$H$405,"&gt;-24")&gt;0,"Ç","")))</f>
        <v/>
      </c>
      <c r="N19" s="22" t="str">
        <f>IF(OR(OR($A19="",AND($B$4&lt;&gt;"",$C19&lt;&gt;$B$4)),N$6=""),"",IF(COUNTIFS(Kayıt!$A$6:$A$405,DATE($B$3,$B$2,N$6),Kayıt!$B$6:$B$405,$A19,Kayıt!$J$6:$J$405,"Çıkış yok")+COUNTIFS(Kayıt!$A$6:$A$405,DATE($B$3,$B$2,N$6),Kayıt!$B$6:$B$405,$A19,Kayıt!$J$6:$J$405,"Giriş yok")&gt;0,"?",IF(COUNTIFS(Kayıt!$A$6:$A$405,DATE($B$3,$B$2,N$6),Kayıt!$B$6:$B$405,$A19,Kayıt!$H$6:$H$405,"&gt;-24")&gt;0,"Ç","")))</f>
        <v/>
      </c>
      <c r="O19" s="22" t="str">
        <f>IF(OR(OR($A19="",AND($B$4&lt;&gt;"",$C19&lt;&gt;$B$4)),O$6=""),"",IF(COUNTIFS(Kayıt!$A$6:$A$405,DATE($B$3,$B$2,O$6),Kayıt!$B$6:$B$405,$A19,Kayıt!$J$6:$J$405,"Çıkış yok")+COUNTIFS(Kayıt!$A$6:$A$405,DATE($B$3,$B$2,O$6),Kayıt!$B$6:$B$405,$A19,Kayıt!$J$6:$J$405,"Giriş yok")&gt;0,"?",IF(COUNTIFS(Kayıt!$A$6:$A$405,DATE($B$3,$B$2,O$6),Kayıt!$B$6:$B$405,$A19,Kayıt!$H$6:$H$405,"&gt;-24")&gt;0,"Ç","")))</f>
        <v/>
      </c>
      <c r="P19" s="22" t="str">
        <f>IF(OR(OR($A19="",AND($B$4&lt;&gt;"",$C19&lt;&gt;$B$4)),P$6=""),"",IF(COUNTIFS(Kayıt!$A$6:$A$405,DATE($B$3,$B$2,P$6),Kayıt!$B$6:$B$405,$A19,Kayıt!$J$6:$J$405,"Çıkış yok")+COUNTIFS(Kayıt!$A$6:$A$405,DATE($B$3,$B$2,P$6),Kayıt!$B$6:$B$405,$A19,Kayıt!$J$6:$J$405,"Giriş yok")&gt;0,"?",IF(COUNTIFS(Kayıt!$A$6:$A$405,DATE($B$3,$B$2,P$6),Kayıt!$B$6:$B$405,$A19,Kayıt!$H$6:$H$405,"&gt;-24")&gt;0,"Ç","")))</f>
        <v/>
      </c>
      <c r="Q19" s="22" t="str">
        <f>IF(OR(OR($A19="",AND($B$4&lt;&gt;"",$C19&lt;&gt;$B$4)),Q$6=""),"",IF(COUNTIFS(Kayıt!$A$6:$A$405,DATE($B$3,$B$2,Q$6),Kayıt!$B$6:$B$405,$A19,Kayıt!$J$6:$J$405,"Çıkış yok")+COUNTIFS(Kayıt!$A$6:$A$405,DATE($B$3,$B$2,Q$6),Kayıt!$B$6:$B$405,$A19,Kayıt!$J$6:$J$405,"Giriş yok")&gt;0,"?",IF(COUNTIFS(Kayıt!$A$6:$A$405,DATE($B$3,$B$2,Q$6),Kayıt!$B$6:$B$405,$A19,Kayıt!$H$6:$H$405,"&gt;-24")&gt;0,"Ç","")))</f>
        <v/>
      </c>
      <c r="R19" s="22" t="str">
        <f>IF(OR(OR($A19="",AND($B$4&lt;&gt;"",$C19&lt;&gt;$B$4)),R$6=""),"",IF(COUNTIFS(Kayıt!$A$6:$A$405,DATE($B$3,$B$2,R$6),Kayıt!$B$6:$B$405,$A19,Kayıt!$J$6:$J$405,"Çıkış yok")+COUNTIFS(Kayıt!$A$6:$A$405,DATE($B$3,$B$2,R$6),Kayıt!$B$6:$B$405,$A19,Kayıt!$J$6:$J$405,"Giriş yok")&gt;0,"?",IF(COUNTIFS(Kayıt!$A$6:$A$405,DATE($B$3,$B$2,R$6),Kayıt!$B$6:$B$405,$A19,Kayıt!$H$6:$H$405,"&gt;-24")&gt;0,"Ç","")))</f>
        <v/>
      </c>
      <c r="S19" s="22" t="str">
        <f>IF(OR(OR($A19="",AND($B$4&lt;&gt;"",$C19&lt;&gt;$B$4)),S$6=""),"",IF(COUNTIFS(Kayıt!$A$6:$A$405,DATE($B$3,$B$2,S$6),Kayıt!$B$6:$B$405,$A19,Kayıt!$J$6:$J$405,"Çıkış yok")+COUNTIFS(Kayıt!$A$6:$A$405,DATE($B$3,$B$2,S$6),Kayıt!$B$6:$B$405,$A19,Kayıt!$J$6:$J$405,"Giriş yok")&gt;0,"?",IF(COUNTIFS(Kayıt!$A$6:$A$405,DATE($B$3,$B$2,S$6),Kayıt!$B$6:$B$405,$A19,Kayıt!$H$6:$H$405,"&gt;-24")&gt;0,"Ç","")))</f>
        <v/>
      </c>
      <c r="T19" s="22" t="str">
        <f>IF(OR(OR($A19="",AND($B$4&lt;&gt;"",$C19&lt;&gt;$B$4)),T$6=""),"",IF(COUNTIFS(Kayıt!$A$6:$A$405,DATE($B$3,$B$2,T$6),Kayıt!$B$6:$B$405,$A19,Kayıt!$J$6:$J$405,"Çıkış yok")+COUNTIFS(Kayıt!$A$6:$A$405,DATE($B$3,$B$2,T$6),Kayıt!$B$6:$B$405,$A19,Kayıt!$J$6:$J$405,"Giriş yok")&gt;0,"?",IF(COUNTIFS(Kayıt!$A$6:$A$405,DATE($B$3,$B$2,T$6),Kayıt!$B$6:$B$405,$A19,Kayıt!$H$6:$H$405,"&gt;-24")&gt;0,"Ç","")))</f>
        <v/>
      </c>
      <c r="U19" s="22" t="str">
        <f>IF(OR(OR($A19="",AND($B$4&lt;&gt;"",$C19&lt;&gt;$B$4)),U$6=""),"",IF(COUNTIFS(Kayıt!$A$6:$A$405,DATE($B$3,$B$2,U$6),Kayıt!$B$6:$B$405,$A19,Kayıt!$J$6:$J$405,"Çıkış yok")+COUNTIFS(Kayıt!$A$6:$A$405,DATE($B$3,$B$2,U$6),Kayıt!$B$6:$B$405,$A19,Kayıt!$J$6:$J$405,"Giriş yok")&gt;0,"?",IF(COUNTIFS(Kayıt!$A$6:$A$405,DATE($B$3,$B$2,U$6),Kayıt!$B$6:$B$405,$A19,Kayıt!$H$6:$H$405,"&gt;-24")&gt;0,"Ç","")))</f>
        <v/>
      </c>
      <c r="V19" s="22" t="str">
        <f>IF(OR(OR($A19="",AND($B$4&lt;&gt;"",$C19&lt;&gt;$B$4)),V$6=""),"",IF(COUNTIFS(Kayıt!$A$6:$A$405,DATE($B$3,$B$2,V$6),Kayıt!$B$6:$B$405,$A19,Kayıt!$J$6:$J$405,"Çıkış yok")+COUNTIFS(Kayıt!$A$6:$A$405,DATE($B$3,$B$2,V$6),Kayıt!$B$6:$B$405,$A19,Kayıt!$J$6:$J$405,"Giriş yok")&gt;0,"?",IF(COUNTIFS(Kayıt!$A$6:$A$405,DATE($B$3,$B$2,V$6),Kayıt!$B$6:$B$405,$A19,Kayıt!$H$6:$H$405,"&gt;-24")&gt;0,"Ç","")))</f>
        <v/>
      </c>
      <c r="W19" s="22" t="str">
        <f>IF(OR(OR($A19="",AND($B$4&lt;&gt;"",$C19&lt;&gt;$B$4)),W$6=""),"",IF(COUNTIFS(Kayıt!$A$6:$A$405,DATE($B$3,$B$2,W$6),Kayıt!$B$6:$B$405,$A19,Kayıt!$J$6:$J$405,"Çıkış yok")+COUNTIFS(Kayıt!$A$6:$A$405,DATE($B$3,$B$2,W$6),Kayıt!$B$6:$B$405,$A19,Kayıt!$J$6:$J$405,"Giriş yok")&gt;0,"?",IF(COUNTIFS(Kayıt!$A$6:$A$405,DATE($B$3,$B$2,W$6),Kayıt!$B$6:$B$405,$A19,Kayıt!$H$6:$H$405,"&gt;-24")&gt;0,"Ç","")))</f>
        <v/>
      </c>
      <c r="X19" s="22" t="str">
        <f>IF(OR(OR($A19="",AND($B$4&lt;&gt;"",$C19&lt;&gt;$B$4)),X$6=""),"",IF(COUNTIFS(Kayıt!$A$6:$A$405,DATE($B$3,$B$2,X$6),Kayıt!$B$6:$B$405,$A19,Kayıt!$J$6:$J$405,"Çıkış yok")+COUNTIFS(Kayıt!$A$6:$A$405,DATE($B$3,$B$2,X$6),Kayıt!$B$6:$B$405,$A19,Kayıt!$J$6:$J$405,"Giriş yok")&gt;0,"?",IF(COUNTIFS(Kayıt!$A$6:$A$405,DATE($B$3,$B$2,X$6),Kayıt!$B$6:$B$405,$A19,Kayıt!$H$6:$H$405,"&gt;-24")&gt;0,"Ç","")))</f>
        <v/>
      </c>
      <c r="Y19" s="22" t="str">
        <f>IF(OR(OR($A19="",AND($B$4&lt;&gt;"",$C19&lt;&gt;$B$4)),Y$6=""),"",IF(COUNTIFS(Kayıt!$A$6:$A$405,DATE($B$3,$B$2,Y$6),Kayıt!$B$6:$B$405,$A19,Kayıt!$J$6:$J$405,"Çıkış yok")+COUNTIFS(Kayıt!$A$6:$A$405,DATE($B$3,$B$2,Y$6),Kayıt!$B$6:$B$405,$A19,Kayıt!$J$6:$J$405,"Giriş yok")&gt;0,"?",IF(COUNTIFS(Kayıt!$A$6:$A$405,DATE($B$3,$B$2,Y$6),Kayıt!$B$6:$B$405,$A19,Kayıt!$H$6:$H$405,"&gt;-24")&gt;0,"Ç","")))</f>
        <v/>
      </c>
      <c r="Z19" s="22" t="str">
        <f>IF(OR(OR($A19="",AND($B$4&lt;&gt;"",$C19&lt;&gt;$B$4)),Z$6=""),"",IF(COUNTIFS(Kayıt!$A$6:$A$405,DATE($B$3,$B$2,Z$6),Kayıt!$B$6:$B$405,$A19,Kayıt!$J$6:$J$405,"Çıkış yok")+COUNTIFS(Kayıt!$A$6:$A$405,DATE($B$3,$B$2,Z$6),Kayıt!$B$6:$B$405,$A19,Kayıt!$J$6:$J$405,"Giriş yok")&gt;0,"?",IF(COUNTIFS(Kayıt!$A$6:$A$405,DATE($B$3,$B$2,Z$6),Kayıt!$B$6:$B$405,$A19,Kayıt!$H$6:$H$405,"&gt;-24")&gt;0,"Ç","")))</f>
        <v/>
      </c>
      <c r="AA19" s="22" t="str">
        <f>IF(OR(OR($A19="",AND($B$4&lt;&gt;"",$C19&lt;&gt;$B$4)),AA$6=""),"",IF(COUNTIFS(Kayıt!$A$6:$A$405,DATE($B$3,$B$2,AA$6),Kayıt!$B$6:$B$405,$A19,Kayıt!$J$6:$J$405,"Çıkış yok")+COUNTIFS(Kayıt!$A$6:$A$405,DATE($B$3,$B$2,AA$6),Kayıt!$B$6:$B$405,$A19,Kayıt!$J$6:$J$405,"Giriş yok")&gt;0,"?",IF(COUNTIFS(Kayıt!$A$6:$A$405,DATE($B$3,$B$2,AA$6),Kayıt!$B$6:$B$405,$A19,Kayıt!$H$6:$H$405,"&gt;-24")&gt;0,"Ç","")))</f>
        <v/>
      </c>
      <c r="AB19" s="22" t="str">
        <f>IF(OR(OR($A19="",AND($B$4&lt;&gt;"",$C19&lt;&gt;$B$4)),AB$6=""),"",IF(COUNTIFS(Kayıt!$A$6:$A$405,DATE($B$3,$B$2,AB$6),Kayıt!$B$6:$B$405,$A19,Kayıt!$J$6:$J$405,"Çıkış yok")+COUNTIFS(Kayıt!$A$6:$A$405,DATE($B$3,$B$2,AB$6),Kayıt!$B$6:$B$405,$A19,Kayıt!$J$6:$J$405,"Giriş yok")&gt;0,"?",IF(COUNTIFS(Kayıt!$A$6:$A$405,DATE($B$3,$B$2,AB$6),Kayıt!$B$6:$B$405,$A19,Kayıt!$H$6:$H$405,"&gt;-24")&gt;0,"Ç","")))</f>
        <v/>
      </c>
      <c r="AC19" s="22" t="str">
        <f>IF(OR(OR($A19="",AND($B$4&lt;&gt;"",$C19&lt;&gt;$B$4)),AC$6=""),"",IF(COUNTIFS(Kayıt!$A$6:$A$405,DATE($B$3,$B$2,AC$6),Kayıt!$B$6:$B$405,$A19,Kayıt!$J$6:$J$405,"Çıkış yok")+COUNTIFS(Kayıt!$A$6:$A$405,DATE($B$3,$B$2,AC$6),Kayıt!$B$6:$B$405,$A19,Kayıt!$J$6:$J$405,"Giriş yok")&gt;0,"?",IF(COUNTIFS(Kayıt!$A$6:$A$405,DATE($B$3,$B$2,AC$6),Kayıt!$B$6:$B$405,$A19,Kayıt!$H$6:$H$405,"&gt;-24")&gt;0,"Ç","")))</f>
        <v/>
      </c>
      <c r="AD19" s="22" t="str">
        <f>IF(OR(OR($A19="",AND($B$4&lt;&gt;"",$C19&lt;&gt;$B$4)),AD$6=""),"",IF(COUNTIFS(Kayıt!$A$6:$A$405,DATE($B$3,$B$2,AD$6),Kayıt!$B$6:$B$405,$A19,Kayıt!$J$6:$J$405,"Çıkış yok")+COUNTIFS(Kayıt!$A$6:$A$405,DATE($B$3,$B$2,AD$6),Kayıt!$B$6:$B$405,$A19,Kayıt!$J$6:$J$405,"Giriş yok")&gt;0,"?",IF(COUNTIFS(Kayıt!$A$6:$A$405,DATE($B$3,$B$2,AD$6),Kayıt!$B$6:$B$405,$A19,Kayıt!$H$6:$H$405,"&gt;-24")&gt;0,"Ç","")))</f>
        <v/>
      </c>
      <c r="AE19" s="22" t="str">
        <f>IF(OR(OR($A19="",AND($B$4&lt;&gt;"",$C19&lt;&gt;$B$4)),AE$6=""),"",IF(COUNTIFS(Kayıt!$A$6:$A$405,DATE($B$3,$B$2,AE$6),Kayıt!$B$6:$B$405,$A19,Kayıt!$J$6:$J$405,"Çıkış yok")+COUNTIFS(Kayıt!$A$6:$A$405,DATE($B$3,$B$2,AE$6),Kayıt!$B$6:$B$405,$A19,Kayıt!$J$6:$J$405,"Giriş yok")&gt;0,"?",IF(COUNTIFS(Kayıt!$A$6:$A$405,DATE($B$3,$B$2,AE$6),Kayıt!$B$6:$B$405,$A19,Kayıt!$H$6:$H$405,"&gt;-24")&gt;0,"Ç","")))</f>
        <v/>
      </c>
      <c r="AF19" s="22" t="str">
        <f>IF(OR(OR($A19="",AND($B$4&lt;&gt;"",$C19&lt;&gt;$B$4)),AF$6=""),"",IF(COUNTIFS(Kayıt!$A$6:$A$405,DATE($B$3,$B$2,AF$6),Kayıt!$B$6:$B$405,$A19,Kayıt!$J$6:$J$405,"Çıkış yok")+COUNTIFS(Kayıt!$A$6:$A$405,DATE($B$3,$B$2,AF$6),Kayıt!$B$6:$B$405,$A19,Kayıt!$J$6:$J$405,"Giriş yok")&gt;0,"?",IF(COUNTIFS(Kayıt!$A$6:$A$405,DATE($B$3,$B$2,AF$6),Kayıt!$B$6:$B$405,$A19,Kayıt!$H$6:$H$405,"&gt;-24")&gt;0,"Ç","")))</f>
        <v/>
      </c>
      <c r="AG19" s="22" t="str">
        <f>IF(OR(OR($A19="",AND($B$4&lt;&gt;"",$C19&lt;&gt;$B$4)),AG$6=""),"",IF(COUNTIFS(Kayıt!$A$6:$A$405,DATE($B$3,$B$2,AG$6),Kayıt!$B$6:$B$405,$A19,Kayıt!$J$6:$J$405,"Çıkış yok")+COUNTIFS(Kayıt!$A$6:$A$405,DATE($B$3,$B$2,AG$6),Kayıt!$B$6:$B$405,$A19,Kayıt!$J$6:$J$405,"Giriş yok")&gt;0,"?",IF(COUNTIFS(Kayıt!$A$6:$A$405,DATE($B$3,$B$2,AG$6),Kayıt!$B$6:$B$405,$A19,Kayıt!$H$6:$H$405,"&gt;-24")&gt;0,"Ç","")))</f>
        <v/>
      </c>
      <c r="AH19" s="22" t="str">
        <f>IF(OR(OR($A19="",AND($B$4&lt;&gt;"",$C19&lt;&gt;$B$4)),AH$6=""),"",IF(COUNTIFS(Kayıt!$A$6:$A$405,DATE($B$3,$B$2,AH$6),Kayıt!$B$6:$B$405,$A19,Kayıt!$J$6:$J$405,"Çıkış yok")+COUNTIFS(Kayıt!$A$6:$A$405,DATE($B$3,$B$2,AH$6),Kayıt!$B$6:$B$405,$A19,Kayıt!$J$6:$J$405,"Giriş yok")&gt;0,"?",IF(COUNTIFS(Kayıt!$A$6:$A$405,DATE($B$3,$B$2,AH$6),Kayıt!$B$6:$B$405,$A19,Kayıt!$H$6:$H$405,"&gt;-24")&gt;0,"Ç","")))</f>
        <v/>
      </c>
      <c r="AI19" s="22" t="str">
        <f>IF(OR(OR($A19="",AND($B$4&lt;&gt;"",$C19&lt;&gt;$B$4)),AI$6=""),"",IF(COUNTIFS(Kayıt!$A$6:$A$405,DATE($B$3,$B$2,AI$6),Kayıt!$B$6:$B$405,$A19,Kayıt!$J$6:$J$405,"Çıkış yok")+COUNTIFS(Kayıt!$A$6:$A$405,DATE($B$3,$B$2,AI$6),Kayıt!$B$6:$B$405,$A19,Kayıt!$J$6:$J$405,"Giriş yok")&gt;0,"?",IF(COUNTIFS(Kayıt!$A$6:$A$405,DATE($B$3,$B$2,AI$6),Kayıt!$B$6:$B$405,$A19,Kayıt!$H$6:$H$405,"&gt;-24")&gt;0,"Ç","")))</f>
        <v/>
      </c>
      <c r="AJ19" s="22" t="str">
        <f>IF(OR(OR($A19="",AND($B$4&lt;&gt;"",$C19&lt;&gt;$B$4)),AJ$6=""),"",IF(COUNTIFS(Kayıt!$A$6:$A$405,DATE($B$3,$B$2,AJ$6),Kayıt!$B$6:$B$405,$A19,Kayıt!$J$6:$J$405,"Çıkış yok")+COUNTIFS(Kayıt!$A$6:$A$405,DATE($B$3,$B$2,AJ$6),Kayıt!$B$6:$B$405,$A19,Kayıt!$J$6:$J$405,"Giriş yok")&gt;0,"?",IF(COUNTIFS(Kayıt!$A$6:$A$405,DATE($B$3,$B$2,AJ$6),Kayıt!$B$6:$B$405,$A19,Kayıt!$H$6:$H$405,"&gt;-24")&gt;0,"Ç","")))</f>
        <v/>
      </c>
      <c r="AK19" s="22" t="str">
        <f>IF(OR(OR($A19="",AND($B$4&lt;&gt;"",$C19&lt;&gt;$B$4)),AK$6=""),"",IF(COUNTIFS(Kayıt!$A$6:$A$405,DATE($B$3,$B$2,AK$6),Kayıt!$B$6:$B$405,$A19,Kayıt!$J$6:$J$405,"Çıkış yok")+COUNTIFS(Kayıt!$A$6:$A$405,DATE($B$3,$B$2,AK$6),Kayıt!$B$6:$B$405,$A19,Kayıt!$J$6:$J$405,"Giriş yok")&gt;0,"?",IF(COUNTIFS(Kayıt!$A$6:$A$405,DATE($B$3,$B$2,AK$6),Kayıt!$B$6:$B$405,$A19,Kayıt!$H$6:$H$405,"&gt;-24")&gt;0,"Ç","")))</f>
        <v/>
      </c>
      <c r="AL19" s="22" t="str">
        <f>IF(OR(OR($A19="",AND($B$4&lt;&gt;"",$C19&lt;&gt;$B$4)),AL$6=""),"",IF(COUNTIFS(Kayıt!$A$6:$A$405,DATE($B$3,$B$2,AL$6),Kayıt!$B$6:$B$405,$A19,Kayıt!$J$6:$J$405,"Çıkış yok")+COUNTIFS(Kayıt!$A$6:$A$405,DATE($B$3,$B$2,AL$6),Kayıt!$B$6:$B$405,$A19,Kayıt!$J$6:$J$405,"Giriş yok")&gt;0,"?",IF(COUNTIFS(Kayıt!$A$6:$A$405,DATE($B$3,$B$2,AL$6),Kayıt!$B$6:$B$405,$A19,Kayıt!$H$6:$H$405,"&gt;-24")&gt;0,"Ç","")))</f>
        <v/>
      </c>
      <c r="AM19" s="22" t="str">
        <f>IF(OR(OR($A19="",AND($B$4&lt;&gt;"",$C19&lt;&gt;$B$4)),AM$6=""),"",IF(COUNTIFS(Kayıt!$A$6:$A$405,DATE($B$3,$B$2,AM$6),Kayıt!$B$6:$B$405,$A19,Kayıt!$J$6:$J$405,"Çıkış yok")+COUNTIFS(Kayıt!$A$6:$A$405,DATE($B$3,$B$2,AM$6),Kayıt!$B$6:$B$405,$A19,Kayıt!$J$6:$J$405,"Giriş yok")&gt;0,"?",IF(COUNTIFS(Kayıt!$A$6:$A$405,DATE($B$3,$B$2,AM$6),Kayıt!$B$6:$B$405,$A19,Kayıt!$H$6:$H$405,"&gt;-24")&gt;0,"Ç","")))</f>
        <v/>
      </c>
      <c r="AN19" s="22" t="str">
        <f>IF(OR(OR($A19="",AND($B$4&lt;&gt;"",$C19&lt;&gt;$B$4)),AN$6=""),"",IF(COUNTIFS(Kayıt!$A$6:$A$405,DATE($B$3,$B$2,AN$6),Kayıt!$B$6:$B$405,$A19,Kayıt!$J$6:$J$405,"Çıkış yok")+COUNTIFS(Kayıt!$A$6:$A$405,DATE($B$3,$B$2,AN$6),Kayıt!$B$6:$B$405,$A19,Kayıt!$J$6:$J$405,"Giriş yok")&gt;0,"?",IF(COUNTIFS(Kayıt!$A$6:$A$405,DATE($B$3,$B$2,AN$6),Kayıt!$B$6:$B$405,$A19,Kayıt!$H$6:$H$405,"&gt;-24")&gt;0,"Ç","")))</f>
        <v/>
      </c>
      <c r="AO19" s="22" t="str">
        <f>IF(OR(OR($A19="",AND($B$4&lt;&gt;"",$C19&lt;&gt;$B$4)),AO$6=""),"",IF(COUNTIFS(Kayıt!$A$6:$A$405,DATE($B$3,$B$2,AO$6),Kayıt!$B$6:$B$405,$A19,Kayıt!$J$6:$J$405,"Çıkış yok")+COUNTIFS(Kayıt!$A$6:$A$405,DATE($B$3,$B$2,AO$6),Kayıt!$B$6:$B$405,$A19,Kayıt!$J$6:$J$405,"Giriş yok")&gt;0,"?",IF(COUNTIFS(Kayıt!$A$6:$A$405,DATE($B$3,$B$2,AO$6),Kayıt!$B$6:$B$405,$A19,Kayıt!$H$6:$H$405,"&gt;-24")&gt;0,"Ç","")))</f>
        <v/>
      </c>
      <c r="AP19" s="22" t="str">
        <f>IF(OR(OR($A19="",AND($B$4&lt;&gt;"",$C19&lt;&gt;$B$4)),AP$6=""),"",IF(COUNTIFS(Kayıt!$A$6:$A$405,DATE($B$3,$B$2,AP$6),Kayıt!$B$6:$B$405,$A19,Kayıt!$J$6:$J$405,"Çıkış yok")+COUNTIFS(Kayıt!$A$6:$A$405,DATE($B$3,$B$2,AP$6),Kayıt!$B$6:$B$405,$A19,Kayıt!$J$6:$J$405,"Giriş yok")&gt;0,"?",IF(COUNTIFS(Kayıt!$A$6:$A$405,DATE($B$3,$B$2,AP$6),Kayıt!$B$6:$B$405,$A19,Kayıt!$H$6:$H$405,"&gt;-24")&gt;0,"Ç","")))</f>
        <v/>
      </c>
    </row>
    <row r="20" spans="1:42" ht="18" customHeight="1" x14ac:dyDescent="0.2">
      <c r="A20" s="28" t="str">
        <f>IF(Çalışanlar!$B17="","",Çalışanlar!$B17)</f>
        <v/>
      </c>
      <c r="B20" s="12" t="str">
        <f>IF(Çalışanlar!$C17="","",Çalışanlar!$C17)</f>
        <v/>
      </c>
      <c r="C20" s="12" t="str">
        <f>IF(Çalışanlar!$D17="","",Çalışanlar!$D17)</f>
        <v/>
      </c>
      <c r="D20" s="29" t="str">
        <f t="shared" si="1"/>
        <v/>
      </c>
      <c r="E20" s="30" t="str">
        <f>IF(OR($A20="",AND($B$4&lt;&gt;"",$C20&lt;&gt;$B$4)),"",SUMIFS(Kayıt!$H$6:$H$405,Kayıt!$A$6:$A$405,"&gt;="&amp;DATE($B$3,$B$2,1),Kayıt!$A$6:$A$405,"&lt;"&amp;DATE($B$3,$B$2+1,1),Kayıt!$B$6:$B$405,$A20))</f>
        <v/>
      </c>
      <c r="F20" s="31" t="str">
        <f t="shared" si="2"/>
        <v/>
      </c>
      <c r="G20" s="22" t="str">
        <f>IF(OR($A20="",AND($B$4&lt;&gt;"",$C20&lt;&gt;$B$4)),"",COUNTIFS(Kayıt!$A$6:$A$405,"&gt;="&amp;DATE($B$3,$B$2,1),Kayıt!$A$6:$A$405,"&lt;"&amp;DATE($B$3,$B$2+1,1),Kayıt!$B$6:$B$405,$A20,Kayıt!$I$6:$I$405,"&gt;0"))</f>
        <v/>
      </c>
      <c r="H20" s="22" t="str">
        <f>IF(OR($A20="",AND($B$4&lt;&gt;"",$C20&lt;&gt;$B$4)),"",SUMIFS(Kayıt!$I$6:$I$405,Kayıt!$A$6:$A$405,"&gt;="&amp;DATE($B$3,$B$2,1),Kayıt!$A$6:$A$405,"&lt;"&amp;DATE($B$3,$B$2+1,1),Kayıt!$B$6:$B$405,$A20))</f>
        <v/>
      </c>
      <c r="I20" s="22" t="str">
        <f t="shared" si="3"/>
        <v/>
      </c>
      <c r="J20" s="22" t="str">
        <f>IF(OR($A20="",AND($B$4&lt;&gt;"",$C20&lt;&gt;$B$4)),"",COUNTIFS(Kayıt!$A$6:$A$405,"&gt;="&amp;DATE($B$3,$B$2,1),Kayıt!$A$6:$A$405,"&lt;"&amp;DATE($B$3,$B$2+1,1),Kayıt!$B$6:$B$405,$A20,Kayıt!$H$6:$H$405,"&gt;"&amp;$H$3))</f>
        <v/>
      </c>
      <c r="L20" s="22" t="str">
        <f>IF(OR(OR($A20="",AND($B$4&lt;&gt;"",$C20&lt;&gt;$B$4)),L$6=""),"",IF(COUNTIFS(Kayıt!$A$6:$A$405,DATE($B$3,$B$2,L$6),Kayıt!$B$6:$B$405,$A20,Kayıt!$J$6:$J$405,"Çıkış yok")+COUNTIFS(Kayıt!$A$6:$A$405,DATE($B$3,$B$2,L$6),Kayıt!$B$6:$B$405,$A20,Kayıt!$J$6:$J$405,"Giriş yok")&gt;0,"?",IF(COUNTIFS(Kayıt!$A$6:$A$405,DATE($B$3,$B$2,L$6),Kayıt!$B$6:$B$405,$A20,Kayıt!$H$6:$H$405,"&gt;-24")&gt;0,"Ç","")))</f>
        <v/>
      </c>
      <c r="M20" s="22" t="str">
        <f>IF(OR(OR($A20="",AND($B$4&lt;&gt;"",$C20&lt;&gt;$B$4)),M$6=""),"",IF(COUNTIFS(Kayıt!$A$6:$A$405,DATE($B$3,$B$2,M$6),Kayıt!$B$6:$B$405,$A20,Kayıt!$J$6:$J$405,"Çıkış yok")+COUNTIFS(Kayıt!$A$6:$A$405,DATE($B$3,$B$2,M$6),Kayıt!$B$6:$B$405,$A20,Kayıt!$J$6:$J$405,"Giriş yok")&gt;0,"?",IF(COUNTIFS(Kayıt!$A$6:$A$405,DATE($B$3,$B$2,M$6),Kayıt!$B$6:$B$405,$A20,Kayıt!$H$6:$H$405,"&gt;-24")&gt;0,"Ç","")))</f>
        <v/>
      </c>
      <c r="N20" s="22" t="str">
        <f>IF(OR(OR($A20="",AND($B$4&lt;&gt;"",$C20&lt;&gt;$B$4)),N$6=""),"",IF(COUNTIFS(Kayıt!$A$6:$A$405,DATE($B$3,$B$2,N$6),Kayıt!$B$6:$B$405,$A20,Kayıt!$J$6:$J$405,"Çıkış yok")+COUNTIFS(Kayıt!$A$6:$A$405,DATE($B$3,$B$2,N$6),Kayıt!$B$6:$B$405,$A20,Kayıt!$J$6:$J$405,"Giriş yok")&gt;0,"?",IF(COUNTIFS(Kayıt!$A$6:$A$405,DATE($B$3,$B$2,N$6),Kayıt!$B$6:$B$405,$A20,Kayıt!$H$6:$H$405,"&gt;-24")&gt;0,"Ç","")))</f>
        <v/>
      </c>
      <c r="O20" s="22" t="str">
        <f>IF(OR(OR($A20="",AND($B$4&lt;&gt;"",$C20&lt;&gt;$B$4)),O$6=""),"",IF(COUNTIFS(Kayıt!$A$6:$A$405,DATE($B$3,$B$2,O$6),Kayıt!$B$6:$B$405,$A20,Kayıt!$J$6:$J$405,"Çıkış yok")+COUNTIFS(Kayıt!$A$6:$A$405,DATE($B$3,$B$2,O$6),Kayıt!$B$6:$B$405,$A20,Kayıt!$J$6:$J$405,"Giriş yok")&gt;0,"?",IF(COUNTIFS(Kayıt!$A$6:$A$405,DATE($B$3,$B$2,O$6),Kayıt!$B$6:$B$405,$A20,Kayıt!$H$6:$H$405,"&gt;-24")&gt;0,"Ç","")))</f>
        <v/>
      </c>
      <c r="P20" s="22" t="str">
        <f>IF(OR(OR($A20="",AND($B$4&lt;&gt;"",$C20&lt;&gt;$B$4)),P$6=""),"",IF(COUNTIFS(Kayıt!$A$6:$A$405,DATE($B$3,$B$2,P$6),Kayıt!$B$6:$B$405,$A20,Kayıt!$J$6:$J$405,"Çıkış yok")+COUNTIFS(Kayıt!$A$6:$A$405,DATE($B$3,$B$2,P$6),Kayıt!$B$6:$B$405,$A20,Kayıt!$J$6:$J$405,"Giriş yok")&gt;0,"?",IF(COUNTIFS(Kayıt!$A$6:$A$405,DATE($B$3,$B$2,P$6),Kayıt!$B$6:$B$405,$A20,Kayıt!$H$6:$H$405,"&gt;-24")&gt;0,"Ç","")))</f>
        <v/>
      </c>
      <c r="Q20" s="22" t="str">
        <f>IF(OR(OR($A20="",AND($B$4&lt;&gt;"",$C20&lt;&gt;$B$4)),Q$6=""),"",IF(COUNTIFS(Kayıt!$A$6:$A$405,DATE($B$3,$B$2,Q$6),Kayıt!$B$6:$B$405,$A20,Kayıt!$J$6:$J$405,"Çıkış yok")+COUNTIFS(Kayıt!$A$6:$A$405,DATE($B$3,$B$2,Q$6),Kayıt!$B$6:$B$405,$A20,Kayıt!$J$6:$J$405,"Giriş yok")&gt;0,"?",IF(COUNTIFS(Kayıt!$A$6:$A$405,DATE($B$3,$B$2,Q$6),Kayıt!$B$6:$B$405,$A20,Kayıt!$H$6:$H$405,"&gt;-24")&gt;0,"Ç","")))</f>
        <v/>
      </c>
      <c r="R20" s="22" t="str">
        <f>IF(OR(OR($A20="",AND($B$4&lt;&gt;"",$C20&lt;&gt;$B$4)),R$6=""),"",IF(COUNTIFS(Kayıt!$A$6:$A$405,DATE($B$3,$B$2,R$6),Kayıt!$B$6:$B$405,$A20,Kayıt!$J$6:$J$405,"Çıkış yok")+COUNTIFS(Kayıt!$A$6:$A$405,DATE($B$3,$B$2,R$6),Kayıt!$B$6:$B$405,$A20,Kayıt!$J$6:$J$405,"Giriş yok")&gt;0,"?",IF(COUNTIFS(Kayıt!$A$6:$A$405,DATE($B$3,$B$2,R$6),Kayıt!$B$6:$B$405,$A20,Kayıt!$H$6:$H$405,"&gt;-24")&gt;0,"Ç","")))</f>
        <v/>
      </c>
      <c r="S20" s="22" t="str">
        <f>IF(OR(OR($A20="",AND($B$4&lt;&gt;"",$C20&lt;&gt;$B$4)),S$6=""),"",IF(COUNTIFS(Kayıt!$A$6:$A$405,DATE($B$3,$B$2,S$6),Kayıt!$B$6:$B$405,$A20,Kayıt!$J$6:$J$405,"Çıkış yok")+COUNTIFS(Kayıt!$A$6:$A$405,DATE($B$3,$B$2,S$6),Kayıt!$B$6:$B$405,$A20,Kayıt!$J$6:$J$405,"Giriş yok")&gt;0,"?",IF(COUNTIFS(Kayıt!$A$6:$A$405,DATE($B$3,$B$2,S$6),Kayıt!$B$6:$B$405,$A20,Kayıt!$H$6:$H$405,"&gt;-24")&gt;0,"Ç","")))</f>
        <v/>
      </c>
      <c r="T20" s="22" t="str">
        <f>IF(OR(OR($A20="",AND($B$4&lt;&gt;"",$C20&lt;&gt;$B$4)),T$6=""),"",IF(COUNTIFS(Kayıt!$A$6:$A$405,DATE($B$3,$B$2,T$6),Kayıt!$B$6:$B$405,$A20,Kayıt!$J$6:$J$405,"Çıkış yok")+COUNTIFS(Kayıt!$A$6:$A$405,DATE($B$3,$B$2,T$6),Kayıt!$B$6:$B$405,$A20,Kayıt!$J$6:$J$405,"Giriş yok")&gt;0,"?",IF(COUNTIFS(Kayıt!$A$6:$A$405,DATE($B$3,$B$2,T$6),Kayıt!$B$6:$B$405,$A20,Kayıt!$H$6:$H$405,"&gt;-24")&gt;0,"Ç","")))</f>
        <v/>
      </c>
      <c r="U20" s="22" t="str">
        <f>IF(OR(OR($A20="",AND($B$4&lt;&gt;"",$C20&lt;&gt;$B$4)),U$6=""),"",IF(COUNTIFS(Kayıt!$A$6:$A$405,DATE($B$3,$B$2,U$6),Kayıt!$B$6:$B$405,$A20,Kayıt!$J$6:$J$405,"Çıkış yok")+COUNTIFS(Kayıt!$A$6:$A$405,DATE($B$3,$B$2,U$6),Kayıt!$B$6:$B$405,$A20,Kayıt!$J$6:$J$405,"Giriş yok")&gt;0,"?",IF(COUNTIFS(Kayıt!$A$6:$A$405,DATE($B$3,$B$2,U$6),Kayıt!$B$6:$B$405,$A20,Kayıt!$H$6:$H$405,"&gt;-24")&gt;0,"Ç","")))</f>
        <v/>
      </c>
      <c r="V20" s="22" t="str">
        <f>IF(OR(OR($A20="",AND($B$4&lt;&gt;"",$C20&lt;&gt;$B$4)),V$6=""),"",IF(COUNTIFS(Kayıt!$A$6:$A$405,DATE($B$3,$B$2,V$6),Kayıt!$B$6:$B$405,$A20,Kayıt!$J$6:$J$405,"Çıkış yok")+COUNTIFS(Kayıt!$A$6:$A$405,DATE($B$3,$B$2,V$6),Kayıt!$B$6:$B$405,$A20,Kayıt!$J$6:$J$405,"Giriş yok")&gt;0,"?",IF(COUNTIFS(Kayıt!$A$6:$A$405,DATE($B$3,$B$2,V$6),Kayıt!$B$6:$B$405,$A20,Kayıt!$H$6:$H$405,"&gt;-24")&gt;0,"Ç","")))</f>
        <v/>
      </c>
      <c r="W20" s="22" t="str">
        <f>IF(OR(OR($A20="",AND($B$4&lt;&gt;"",$C20&lt;&gt;$B$4)),W$6=""),"",IF(COUNTIFS(Kayıt!$A$6:$A$405,DATE($B$3,$B$2,W$6),Kayıt!$B$6:$B$405,$A20,Kayıt!$J$6:$J$405,"Çıkış yok")+COUNTIFS(Kayıt!$A$6:$A$405,DATE($B$3,$B$2,W$6),Kayıt!$B$6:$B$405,$A20,Kayıt!$J$6:$J$405,"Giriş yok")&gt;0,"?",IF(COUNTIFS(Kayıt!$A$6:$A$405,DATE($B$3,$B$2,W$6),Kayıt!$B$6:$B$405,$A20,Kayıt!$H$6:$H$405,"&gt;-24")&gt;0,"Ç","")))</f>
        <v/>
      </c>
      <c r="X20" s="22" t="str">
        <f>IF(OR(OR($A20="",AND($B$4&lt;&gt;"",$C20&lt;&gt;$B$4)),X$6=""),"",IF(COUNTIFS(Kayıt!$A$6:$A$405,DATE($B$3,$B$2,X$6),Kayıt!$B$6:$B$405,$A20,Kayıt!$J$6:$J$405,"Çıkış yok")+COUNTIFS(Kayıt!$A$6:$A$405,DATE($B$3,$B$2,X$6),Kayıt!$B$6:$B$405,$A20,Kayıt!$J$6:$J$405,"Giriş yok")&gt;0,"?",IF(COUNTIFS(Kayıt!$A$6:$A$405,DATE($B$3,$B$2,X$6),Kayıt!$B$6:$B$405,$A20,Kayıt!$H$6:$H$405,"&gt;-24")&gt;0,"Ç","")))</f>
        <v/>
      </c>
      <c r="Y20" s="22" t="str">
        <f>IF(OR(OR($A20="",AND($B$4&lt;&gt;"",$C20&lt;&gt;$B$4)),Y$6=""),"",IF(COUNTIFS(Kayıt!$A$6:$A$405,DATE($B$3,$B$2,Y$6),Kayıt!$B$6:$B$405,$A20,Kayıt!$J$6:$J$405,"Çıkış yok")+COUNTIFS(Kayıt!$A$6:$A$405,DATE($B$3,$B$2,Y$6),Kayıt!$B$6:$B$405,$A20,Kayıt!$J$6:$J$405,"Giriş yok")&gt;0,"?",IF(COUNTIFS(Kayıt!$A$6:$A$405,DATE($B$3,$B$2,Y$6),Kayıt!$B$6:$B$405,$A20,Kayıt!$H$6:$H$405,"&gt;-24")&gt;0,"Ç","")))</f>
        <v/>
      </c>
      <c r="Z20" s="22" t="str">
        <f>IF(OR(OR($A20="",AND($B$4&lt;&gt;"",$C20&lt;&gt;$B$4)),Z$6=""),"",IF(COUNTIFS(Kayıt!$A$6:$A$405,DATE($B$3,$B$2,Z$6),Kayıt!$B$6:$B$405,$A20,Kayıt!$J$6:$J$405,"Çıkış yok")+COUNTIFS(Kayıt!$A$6:$A$405,DATE($B$3,$B$2,Z$6),Kayıt!$B$6:$B$405,$A20,Kayıt!$J$6:$J$405,"Giriş yok")&gt;0,"?",IF(COUNTIFS(Kayıt!$A$6:$A$405,DATE($B$3,$B$2,Z$6),Kayıt!$B$6:$B$405,$A20,Kayıt!$H$6:$H$405,"&gt;-24")&gt;0,"Ç","")))</f>
        <v/>
      </c>
      <c r="AA20" s="22" t="str">
        <f>IF(OR(OR($A20="",AND($B$4&lt;&gt;"",$C20&lt;&gt;$B$4)),AA$6=""),"",IF(COUNTIFS(Kayıt!$A$6:$A$405,DATE($B$3,$B$2,AA$6),Kayıt!$B$6:$B$405,$A20,Kayıt!$J$6:$J$405,"Çıkış yok")+COUNTIFS(Kayıt!$A$6:$A$405,DATE($B$3,$B$2,AA$6),Kayıt!$B$6:$B$405,$A20,Kayıt!$J$6:$J$405,"Giriş yok")&gt;0,"?",IF(COUNTIFS(Kayıt!$A$6:$A$405,DATE($B$3,$B$2,AA$6),Kayıt!$B$6:$B$405,$A20,Kayıt!$H$6:$H$405,"&gt;-24")&gt;0,"Ç","")))</f>
        <v/>
      </c>
      <c r="AB20" s="22" t="str">
        <f>IF(OR(OR($A20="",AND($B$4&lt;&gt;"",$C20&lt;&gt;$B$4)),AB$6=""),"",IF(COUNTIFS(Kayıt!$A$6:$A$405,DATE($B$3,$B$2,AB$6),Kayıt!$B$6:$B$405,$A20,Kayıt!$J$6:$J$405,"Çıkış yok")+COUNTIFS(Kayıt!$A$6:$A$405,DATE($B$3,$B$2,AB$6),Kayıt!$B$6:$B$405,$A20,Kayıt!$J$6:$J$405,"Giriş yok")&gt;0,"?",IF(COUNTIFS(Kayıt!$A$6:$A$405,DATE($B$3,$B$2,AB$6),Kayıt!$B$6:$B$405,$A20,Kayıt!$H$6:$H$405,"&gt;-24")&gt;0,"Ç","")))</f>
        <v/>
      </c>
      <c r="AC20" s="22" t="str">
        <f>IF(OR(OR($A20="",AND($B$4&lt;&gt;"",$C20&lt;&gt;$B$4)),AC$6=""),"",IF(COUNTIFS(Kayıt!$A$6:$A$405,DATE($B$3,$B$2,AC$6),Kayıt!$B$6:$B$405,$A20,Kayıt!$J$6:$J$405,"Çıkış yok")+COUNTIFS(Kayıt!$A$6:$A$405,DATE($B$3,$B$2,AC$6),Kayıt!$B$6:$B$405,$A20,Kayıt!$J$6:$J$405,"Giriş yok")&gt;0,"?",IF(COUNTIFS(Kayıt!$A$6:$A$405,DATE($B$3,$B$2,AC$6),Kayıt!$B$6:$B$405,$A20,Kayıt!$H$6:$H$405,"&gt;-24")&gt;0,"Ç","")))</f>
        <v/>
      </c>
      <c r="AD20" s="22" t="str">
        <f>IF(OR(OR($A20="",AND($B$4&lt;&gt;"",$C20&lt;&gt;$B$4)),AD$6=""),"",IF(COUNTIFS(Kayıt!$A$6:$A$405,DATE($B$3,$B$2,AD$6),Kayıt!$B$6:$B$405,$A20,Kayıt!$J$6:$J$405,"Çıkış yok")+COUNTIFS(Kayıt!$A$6:$A$405,DATE($B$3,$B$2,AD$6),Kayıt!$B$6:$B$405,$A20,Kayıt!$J$6:$J$405,"Giriş yok")&gt;0,"?",IF(COUNTIFS(Kayıt!$A$6:$A$405,DATE($B$3,$B$2,AD$6),Kayıt!$B$6:$B$405,$A20,Kayıt!$H$6:$H$405,"&gt;-24")&gt;0,"Ç","")))</f>
        <v/>
      </c>
      <c r="AE20" s="22" t="str">
        <f>IF(OR(OR($A20="",AND($B$4&lt;&gt;"",$C20&lt;&gt;$B$4)),AE$6=""),"",IF(COUNTIFS(Kayıt!$A$6:$A$405,DATE($B$3,$B$2,AE$6),Kayıt!$B$6:$B$405,$A20,Kayıt!$J$6:$J$405,"Çıkış yok")+COUNTIFS(Kayıt!$A$6:$A$405,DATE($B$3,$B$2,AE$6),Kayıt!$B$6:$B$405,$A20,Kayıt!$J$6:$J$405,"Giriş yok")&gt;0,"?",IF(COUNTIFS(Kayıt!$A$6:$A$405,DATE($B$3,$B$2,AE$6),Kayıt!$B$6:$B$405,$A20,Kayıt!$H$6:$H$405,"&gt;-24")&gt;0,"Ç","")))</f>
        <v/>
      </c>
      <c r="AF20" s="22" t="str">
        <f>IF(OR(OR($A20="",AND($B$4&lt;&gt;"",$C20&lt;&gt;$B$4)),AF$6=""),"",IF(COUNTIFS(Kayıt!$A$6:$A$405,DATE($B$3,$B$2,AF$6),Kayıt!$B$6:$B$405,$A20,Kayıt!$J$6:$J$405,"Çıkış yok")+COUNTIFS(Kayıt!$A$6:$A$405,DATE($B$3,$B$2,AF$6),Kayıt!$B$6:$B$405,$A20,Kayıt!$J$6:$J$405,"Giriş yok")&gt;0,"?",IF(COUNTIFS(Kayıt!$A$6:$A$405,DATE($B$3,$B$2,AF$6),Kayıt!$B$6:$B$405,$A20,Kayıt!$H$6:$H$405,"&gt;-24")&gt;0,"Ç","")))</f>
        <v/>
      </c>
      <c r="AG20" s="22" t="str">
        <f>IF(OR(OR($A20="",AND($B$4&lt;&gt;"",$C20&lt;&gt;$B$4)),AG$6=""),"",IF(COUNTIFS(Kayıt!$A$6:$A$405,DATE($B$3,$B$2,AG$6),Kayıt!$B$6:$B$405,$A20,Kayıt!$J$6:$J$405,"Çıkış yok")+COUNTIFS(Kayıt!$A$6:$A$405,DATE($B$3,$B$2,AG$6),Kayıt!$B$6:$B$405,$A20,Kayıt!$J$6:$J$405,"Giriş yok")&gt;0,"?",IF(COUNTIFS(Kayıt!$A$6:$A$405,DATE($B$3,$B$2,AG$6),Kayıt!$B$6:$B$405,$A20,Kayıt!$H$6:$H$405,"&gt;-24")&gt;0,"Ç","")))</f>
        <v/>
      </c>
      <c r="AH20" s="22" t="str">
        <f>IF(OR(OR($A20="",AND($B$4&lt;&gt;"",$C20&lt;&gt;$B$4)),AH$6=""),"",IF(COUNTIFS(Kayıt!$A$6:$A$405,DATE($B$3,$B$2,AH$6),Kayıt!$B$6:$B$405,$A20,Kayıt!$J$6:$J$405,"Çıkış yok")+COUNTIFS(Kayıt!$A$6:$A$405,DATE($B$3,$B$2,AH$6),Kayıt!$B$6:$B$405,$A20,Kayıt!$J$6:$J$405,"Giriş yok")&gt;0,"?",IF(COUNTIFS(Kayıt!$A$6:$A$405,DATE($B$3,$B$2,AH$6),Kayıt!$B$6:$B$405,$A20,Kayıt!$H$6:$H$405,"&gt;-24")&gt;0,"Ç","")))</f>
        <v/>
      </c>
      <c r="AI20" s="22" t="str">
        <f>IF(OR(OR($A20="",AND($B$4&lt;&gt;"",$C20&lt;&gt;$B$4)),AI$6=""),"",IF(COUNTIFS(Kayıt!$A$6:$A$405,DATE($B$3,$B$2,AI$6),Kayıt!$B$6:$B$405,$A20,Kayıt!$J$6:$J$405,"Çıkış yok")+COUNTIFS(Kayıt!$A$6:$A$405,DATE($B$3,$B$2,AI$6),Kayıt!$B$6:$B$405,$A20,Kayıt!$J$6:$J$405,"Giriş yok")&gt;0,"?",IF(COUNTIFS(Kayıt!$A$6:$A$405,DATE($B$3,$B$2,AI$6),Kayıt!$B$6:$B$405,$A20,Kayıt!$H$6:$H$405,"&gt;-24")&gt;0,"Ç","")))</f>
        <v/>
      </c>
      <c r="AJ20" s="22" t="str">
        <f>IF(OR(OR($A20="",AND($B$4&lt;&gt;"",$C20&lt;&gt;$B$4)),AJ$6=""),"",IF(COUNTIFS(Kayıt!$A$6:$A$405,DATE($B$3,$B$2,AJ$6),Kayıt!$B$6:$B$405,$A20,Kayıt!$J$6:$J$405,"Çıkış yok")+COUNTIFS(Kayıt!$A$6:$A$405,DATE($B$3,$B$2,AJ$6),Kayıt!$B$6:$B$405,$A20,Kayıt!$J$6:$J$405,"Giriş yok")&gt;0,"?",IF(COUNTIFS(Kayıt!$A$6:$A$405,DATE($B$3,$B$2,AJ$6),Kayıt!$B$6:$B$405,$A20,Kayıt!$H$6:$H$405,"&gt;-24")&gt;0,"Ç","")))</f>
        <v/>
      </c>
      <c r="AK20" s="22" t="str">
        <f>IF(OR(OR($A20="",AND($B$4&lt;&gt;"",$C20&lt;&gt;$B$4)),AK$6=""),"",IF(COUNTIFS(Kayıt!$A$6:$A$405,DATE($B$3,$B$2,AK$6),Kayıt!$B$6:$B$405,$A20,Kayıt!$J$6:$J$405,"Çıkış yok")+COUNTIFS(Kayıt!$A$6:$A$405,DATE($B$3,$B$2,AK$6),Kayıt!$B$6:$B$405,$A20,Kayıt!$J$6:$J$405,"Giriş yok")&gt;0,"?",IF(COUNTIFS(Kayıt!$A$6:$A$405,DATE($B$3,$B$2,AK$6),Kayıt!$B$6:$B$405,$A20,Kayıt!$H$6:$H$405,"&gt;-24")&gt;0,"Ç","")))</f>
        <v/>
      </c>
      <c r="AL20" s="22" t="str">
        <f>IF(OR(OR($A20="",AND($B$4&lt;&gt;"",$C20&lt;&gt;$B$4)),AL$6=""),"",IF(COUNTIFS(Kayıt!$A$6:$A$405,DATE($B$3,$B$2,AL$6),Kayıt!$B$6:$B$405,$A20,Kayıt!$J$6:$J$405,"Çıkış yok")+COUNTIFS(Kayıt!$A$6:$A$405,DATE($B$3,$B$2,AL$6),Kayıt!$B$6:$B$405,$A20,Kayıt!$J$6:$J$405,"Giriş yok")&gt;0,"?",IF(COUNTIFS(Kayıt!$A$6:$A$405,DATE($B$3,$B$2,AL$6),Kayıt!$B$6:$B$405,$A20,Kayıt!$H$6:$H$405,"&gt;-24")&gt;0,"Ç","")))</f>
        <v/>
      </c>
      <c r="AM20" s="22" t="str">
        <f>IF(OR(OR($A20="",AND($B$4&lt;&gt;"",$C20&lt;&gt;$B$4)),AM$6=""),"",IF(COUNTIFS(Kayıt!$A$6:$A$405,DATE($B$3,$B$2,AM$6),Kayıt!$B$6:$B$405,$A20,Kayıt!$J$6:$J$405,"Çıkış yok")+COUNTIFS(Kayıt!$A$6:$A$405,DATE($B$3,$B$2,AM$6),Kayıt!$B$6:$B$405,$A20,Kayıt!$J$6:$J$405,"Giriş yok")&gt;0,"?",IF(COUNTIFS(Kayıt!$A$6:$A$405,DATE($B$3,$B$2,AM$6),Kayıt!$B$6:$B$405,$A20,Kayıt!$H$6:$H$405,"&gt;-24")&gt;0,"Ç","")))</f>
        <v/>
      </c>
      <c r="AN20" s="22" t="str">
        <f>IF(OR(OR($A20="",AND($B$4&lt;&gt;"",$C20&lt;&gt;$B$4)),AN$6=""),"",IF(COUNTIFS(Kayıt!$A$6:$A$405,DATE($B$3,$B$2,AN$6),Kayıt!$B$6:$B$405,$A20,Kayıt!$J$6:$J$405,"Çıkış yok")+COUNTIFS(Kayıt!$A$6:$A$405,DATE($B$3,$B$2,AN$6),Kayıt!$B$6:$B$405,$A20,Kayıt!$J$6:$J$405,"Giriş yok")&gt;0,"?",IF(COUNTIFS(Kayıt!$A$6:$A$405,DATE($B$3,$B$2,AN$6),Kayıt!$B$6:$B$405,$A20,Kayıt!$H$6:$H$405,"&gt;-24")&gt;0,"Ç","")))</f>
        <v/>
      </c>
      <c r="AO20" s="22" t="str">
        <f>IF(OR(OR($A20="",AND($B$4&lt;&gt;"",$C20&lt;&gt;$B$4)),AO$6=""),"",IF(COUNTIFS(Kayıt!$A$6:$A$405,DATE($B$3,$B$2,AO$6),Kayıt!$B$6:$B$405,$A20,Kayıt!$J$6:$J$405,"Çıkış yok")+COUNTIFS(Kayıt!$A$6:$A$405,DATE($B$3,$B$2,AO$6),Kayıt!$B$6:$B$405,$A20,Kayıt!$J$6:$J$405,"Giriş yok")&gt;0,"?",IF(COUNTIFS(Kayıt!$A$6:$A$405,DATE($B$3,$B$2,AO$6),Kayıt!$B$6:$B$405,$A20,Kayıt!$H$6:$H$405,"&gt;-24")&gt;0,"Ç","")))</f>
        <v/>
      </c>
      <c r="AP20" s="22" t="str">
        <f>IF(OR(OR($A20="",AND($B$4&lt;&gt;"",$C20&lt;&gt;$B$4)),AP$6=""),"",IF(COUNTIFS(Kayıt!$A$6:$A$405,DATE($B$3,$B$2,AP$6),Kayıt!$B$6:$B$405,$A20,Kayıt!$J$6:$J$405,"Çıkış yok")+COUNTIFS(Kayıt!$A$6:$A$405,DATE($B$3,$B$2,AP$6),Kayıt!$B$6:$B$405,$A20,Kayıt!$J$6:$J$405,"Giriş yok")&gt;0,"?",IF(COUNTIFS(Kayıt!$A$6:$A$405,DATE($B$3,$B$2,AP$6),Kayıt!$B$6:$B$405,$A20,Kayıt!$H$6:$H$405,"&gt;-24")&gt;0,"Ç","")))</f>
        <v/>
      </c>
    </row>
    <row r="21" spans="1:42" ht="18" customHeight="1" x14ac:dyDescent="0.2">
      <c r="A21" s="28" t="str">
        <f>IF(Çalışanlar!$B18="","",Çalışanlar!$B18)</f>
        <v/>
      </c>
      <c r="B21" s="12" t="str">
        <f>IF(Çalışanlar!$C18="","",Çalışanlar!$C18)</f>
        <v/>
      </c>
      <c r="C21" s="12" t="str">
        <f>IF(Çalışanlar!$D18="","",Çalışanlar!$D18)</f>
        <v/>
      </c>
      <c r="D21" s="29" t="str">
        <f t="shared" si="1"/>
        <v/>
      </c>
      <c r="E21" s="30" t="str">
        <f>IF(OR($A21="",AND($B$4&lt;&gt;"",$C21&lt;&gt;$B$4)),"",SUMIFS(Kayıt!$H$6:$H$405,Kayıt!$A$6:$A$405,"&gt;="&amp;DATE($B$3,$B$2,1),Kayıt!$A$6:$A$405,"&lt;"&amp;DATE($B$3,$B$2+1,1),Kayıt!$B$6:$B$405,$A21))</f>
        <v/>
      </c>
      <c r="F21" s="31" t="str">
        <f t="shared" si="2"/>
        <v/>
      </c>
      <c r="G21" s="22" t="str">
        <f>IF(OR($A21="",AND($B$4&lt;&gt;"",$C21&lt;&gt;$B$4)),"",COUNTIFS(Kayıt!$A$6:$A$405,"&gt;="&amp;DATE($B$3,$B$2,1),Kayıt!$A$6:$A$405,"&lt;"&amp;DATE($B$3,$B$2+1,1),Kayıt!$B$6:$B$405,$A21,Kayıt!$I$6:$I$405,"&gt;0"))</f>
        <v/>
      </c>
      <c r="H21" s="22" t="str">
        <f>IF(OR($A21="",AND($B$4&lt;&gt;"",$C21&lt;&gt;$B$4)),"",SUMIFS(Kayıt!$I$6:$I$405,Kayıt!$A$6:$A$405,"&gt;="&amp;DATE($B$3,$B$2,1),Kayıt!$A$6:$A$405,"&lt;"&amp;DATE($B$3,$B$2+1,1),Kayıt!$B$6:$B$405,$A21))</f>
        <v/>
      </c>
      <c r="I21" s="22" t="str">
        <f t="shared" si="3"/>
        <v/>
      </c>
      <c r="J21" s="22" t="str">
        <f>IF(OR($A21="",AND($B$4&lt;&gt;"",$C21&lt;&gt;$B$4)),"",COUNTIFS(Kayıt!$A$6:$A$405,"&gt;="&amp;DATE($B$3,$B$2,1),Kayıt!$A$6:$A$405,"&lt;"&amp;DATE($B$3,$B$2+1,1),Kayıt!$B$6:$B$405,$A21,Kayıt!$H$6:$H$405,"&gt;"&amp;$H$3))</f>
        <v/>
      </c>
      <c r="L21" s="22" t="str">
        <f>IF(OR(OR($A21="",AND($B$4&lt;&gt;"",$C21&lt;&gt;$B$4)),L$6=""),"",IF(COUNTIFS(Kayıt!$A$6:$A$405,DATE($B$3,$B$2,L$6),Kayıt!$B$6:$B$405,$A21,Kayıt!$J$6:$J$405,"Çıkış yok")+COUNTIFS(Kayıt!$A$6:$A$405,DATE($B$3,$B$2,L$6),Kayıt!$B$6:$B$405,$A21,Kayıt!$J$6:$J$405,"Giriş yok")&gt;0,"?",IF(COUNTIFS(Kayıt!$A$6:$A$405,DATE($B$3,$B$2,L$6),Kayıt!$B$6:$B$405,$A21,Kayıt!$H$6:$H$405,"&gt;-24")&gt;0,"Ç","")))</f>
        <v/>
      </c>
      <c r="M21" s="22" t="str">
        <f>IF(OR(OR($A21="",AND($B$4&lt;&gt;"",$C21&lt;&gt;$B$4)),M$6=""),"",IF(COUNTIFS(Kayıt!$A$6:$A$405,DATE($B$3,$B$2,M$6),Kayıt!$B$6:$B$405,$A21,Kayıt!$J$6:$J$405,"Çıkış yok")+COUNTIFS(Kayıt!$A$6:$A$405,DATE($B$3,$B$2,M$6),Kayıt!$B$6:$B$405,$A21,Kayıt!$J$6:$J$405,"Giriş yok")&gt;0,"?",IF(COUNTIFS(Kayıt!$A$6:$A$405,DATE($B$3,$B$2,M$6),Kayıt!$B$6:$B$405,$A21,Kayıt!$H$6:$H$405,"&gt;-24")&gt;0,"Ç","")))</f>
        <v/>
      </c>
      <c r="N21" s="22" t="str">
        <f>IF(OR(OR($A21="",AND($B$4&lt;&gt;"",$C21&lt;&gt;$B$4)),N$6=""),"",IF(COUNTIFS(Kayıt!$A$6:$A$405,DATE($B$3,$B$2,N$6),Kayıt!$B$6:$B$405,$A21,Kayıt!$J$6:$J$405,"Çıkış yok")+COUNTIFS(Kayıt!$A$6:$A$405,DATE($B$3,$B$2,N$6),Kayıt!$B$6:$B$405,$A21,Kayıt!$J$6:$J$405,"Giriş yok")&gt;0,"?",IF(COUNTIFS(Kayıt!$A$6:$A$405,DATE($B$3,$B$2,N$6),Kayıt!$B$6:$B$405,$A21,Kayıt!$H$6:$H$405,"&gt;-24")&gt;0,"Ç","")))</f>
        <v/>
      </c>
      <c r="O21" s="22" t="str">
        <f>IF(OR(OR($A21="",AND($B$4&lt;&gt;"",$C21&lt;&gt;$B$4)),O$6=""),"",IF(COUNTIFS(Kayıt!$A$6:$A$405,DATE($B$3,$B$2,O$6),Kayıt!$B$6:$B$405,$A21,Kayıt!$J$6:$J$405,"Çıkış yok")+COUNTIFS(Kayıt!$A$6:$A$405,DATE($B$3,$B$2,O$6),Kayıt!$B$6:$B$405,$A21,Kayıt!$J$6:$J$405,"Giriş yok")&gt;0,"?",IF(COUNTIFS(Kayıt!$A$6:$A$405,DATE($B$3,$B$2,O$6),Kayıt!$B$6:$B$405,$A21,Kayıt!$H$6:$H$405,"&gt;-24")&gt;0,"Ç","")))</f>
        <v/>
      </c>
      <c r="P21" s="22" t="str">
        <f>IF(OR(OR($A21="",AND($B$4&lt;&gt;"",$C21&lt;&gt;$B$4)),P$6=""),"",IF(COUNTIFS(Kayıt!$A$6:$A$405,DATE($B$3,$B$2,P$6),Kayıt!$B$6:$B$405,$A21,Kayıt!$J$6:$J$405,"Çıkış yok")+COUNTIFS(Kayıt!$A$6:$A$405,DATE($B$3,$B$2,P$6),Kayıt!$B$6:$B$405,$A21,Kayıt!$J$6:$J$405,"Giriş yok")&gt;0,"?",IF(COUNTIFS(Kayıt!$A$6:$A$405,DATE($B$3,$B$2,P$6),Kayıt!$B$6:$B$405,$A21,Kayıt!$H$6:$H$405,"&gt;-24")&gt;0,"Ç","")))</f>
        <v/>
      </c>
      <c r="Q21" s="22" t="str">
        <f>IF(OR(OR($A21="",AND($B$4&lt;&gt;"",$C21&lt;&gt;$B$4)),Q$6=""),"",IF(COUNTIFS(Kayıt!$A$6:$A$405,DATE($B$3,$B$2,Q$6),Kayıt!$B$6:$B$405,$A21,Kayıt!$J$6:$J$405,"Çıkış yok")+COUNTIFS(Kayıt!$A$6:$A$405,DATE($B$3,$B$2,Q$6),Kayıt!$B$6:$B$405,$A21,Kayıt!$J$6:$J$405,"Giriş yok")&gt;0,"?",IF(COUNTIFS(Kayıt!$A$6:$A$405,DATE($B$3,$B$2,Q$6),Kayıt!$B$6:$B$405,$A21,Kayıt!$H$6:$H$405,"&gt;-24")&gt;0,"Ç","")))</f>
        <v/>
      </c>
      <c r="R21" s="22" t="str">
        <f>IF(OR(OR($A21="",AND($B$4&lt;&gt;"",$C21&lt;&gt;$B$4)),R$6=""),"",IF(COUNTIFS(Kayıt!$A$6:$A$405,DATE($B$3,$B$2,R$6),Kayıt!$B$6:$B$405,$A21,Kayıt!$J$6:$J$405,"Çıkış yok")+COUNTIFS(Kayıt!$A$6:$A$405,DATE($B$3,$B$2,R$6),Kayıt!$B$6:$B$405,$A21,Kayıt!$J$6:$J$405,"Giriş yok")&gt;0,"?",IF(COUNTIFS(Kayıt!$A$6:$A$405,DATE($B$3,$B$2,R$6),Kayıt!$B$6:$B$405,$A21,Kayıt!$H$6:$H$405,"&gt;-24")&gt;0,"Ç","")))</f>
        <v/>
      </c>
      <c r="S21" s="22" t="str">
        <f>IF(OR(OR($A21="",AND($B$4&lt;&gt;"",$C21&lt;&gt;$B$4)),S$6=""),"",IF(COUNTIFS(Kayıt!$A$6:$A$405,DATE($B$3,$B$2,S$6),Kayıt!$B$6:$B$405,$A21,Kayıt!$J$6:$J$405,"Çıkış yok")+COUNTIFS(Kayıt!$A$6:$A$405,DATE($B$3,$B$2,S$6),Kayıt!$B$6:$B$405,$A21,Kayıt!$J$6:$J$405,"Giriş yok")&gt;0,"?",IF(COUNTIFS(Kayıt!$A$6:$A$405,DATE($B$3,$B$2,S$6),Kayıt!$B$6:$B$405,$A21,Kayıt!$H$6:$H$405,"&gt;-24")&gt;0,"Ç","")))</f>
        <v/>
      </c>
      <c r="T21" s="22" t="str">
        <f>IF(OR(OR($A21="",AND($B$4&lt;&gt;"",$C21&lt;&gt;$B$4)),T$6=""),"",IF(COUNTIFS(Kayıt!$A$6:$A$405,DATE($B$3,$B$2,T$6),Kayıt!$B$6:$B$405,$A21,Kayıt!$J$6:$J$405,"Çıkış yok")+COUNTIFS(Kayıt!$A$6:$A$405,DATE($B$3,$B$2,T$6),Kayıt!$B$6:$B$405,$A21,Kayıt!$J$6:$J$405,"Giriş yok")&gt;0,"?",IF(COUNTIFS(Kayıt!$A$6:$A$405,DATE($B$3,$B$2,T$6),Kayıt!$B$6:$B$405,$A21,Kayıt!$H$6:$H$405,"&gt;-24")&gt;0,"Ç","")))</f>
        <v/>
      </c>
      <c r="U21" s="22" t="str">
        <f>IF(OR(OR($A21="",AND($B$4&lt;&gt;"",$C21&lt;&gt;$B$4)),U$6=""),"",IF(COUNTIFS(Kayıt!$A$6:$A$405,DATE($B$3,$B$2,U$6),Kayıt!$B$6:$B$405,$A21,Kayıt!$J$6:$J$405,"Çıkış yok")+COUNTIFS(Kayıt!$A$6:$A$405,DATE($B$3,$B$2,U$6),Kayıt!$B$6:$B$405,$A21,Kayıt!$J$6:$J$405,"Giriş yok")&gt;0,"?",IF(COUNTIFS(Kayıt!$A$6:$A$405,DATE($B$3,$B$2,U$6),Kayıt!$B$6:$B$405,$A21,Kayıt!$H$6:$H$405,"&gt;-24")&gt;0,"Ç","")))</f>
        <v/>
      </c>
      <c r="V21" s="22" t="str">
        <f>IF(OR(OR($A21="",AND($B$4&lt;&gt;"",$C21&lt;&gt;$B$4)),V$6=""),"",IF(COUNTIFS(Kayıt!$A$6:$A$405,DATE($B$3,$B$2,V$6),Kayıt!$B$6:$B$405,$A21,Kayıt!$J$6:$J$405,"Çıkış yok")+COUNTIFS(Kayıt!$A$6:$A$405,DATE($B$3,$B$2,V$6),Kayıt!$B$6:$B$405,$A21,Kayıt!$J$6:$J$405,"Giriş yok")&gt;0,"?",IF(COUNTIFS(Kayıt!$A$6:$A$405,DATE($B$3,$B$2,V$6),Kayıt!$B$6:$B$405,$A21,Kayıt!$H$6:$H$405,"&gt;-24")&gt;0,"Ç","")))</f>
        <v/>
      </c>
      <c r="W21" s="22" t="str">
        <f>IF(OR(OR($A21="",AND($B$4&lt;&gt;"",$C21&lt;&gt;$B$4)),W$6=""),"",IF(COUNTIFS(Kayıt!$A$6:$A$405,DATE($B$3,$B$2,W$6),Kayıt!$B$6:$B$405,$A21,Kayıt!$J$6:$J$405,"Çıkış yok")+COUNTIFS(Kayıt!$A$6:$A$405,DATE($B$3,$B$2,W$6),Kayıt!$B$6:$B$405,$A21,Kayıt!$J$6:$J$405,"Giriş yok")&gt;0,"?",IF(COUNTIFS(Kayıt!$A$6:$A$405,DATE($B$3,$B$2,W$6),Kayıt!$B$6:$B$405,$A21,Kayıt!$H$6:$H$405,"&gt;-24")&gt;0,"Ç","")))</f>
        <v/>
      </c>
      <c r="X21" s="22" t="str">
        <f>IF(OR(OR($A21="",AND($B$4&lt;&gt;"",$C21&lt;&gt;$B$4)),X$6=""),"",IF(COUNTIFS(Kayıt!$A$6:$A$405,DATE($B$3,$B$2,X$6),Kayıt!$B$6:$B$405,$A21,Kayıt!$J$6:$J$405,"Çıkış yok")+COUNTIFS(Kayıt!$A$6:$A$405,DATE($B$3,$B$2,X$6),Kayıt!$B$6:$B$405,$A21,Kayıt!$J$6:$J$405,"Giriş yok")&gt;0,"?",IF(COUNTIFS(Kayıt!$A$6:$A$405,DATE($B$3,$B$2,X$6),Kayıt!$B$6:$B$405,$A21,Kayıt!$H$6:$H$405,"&gt;-24")&gt;0,"Ç","")))</f>
        <v/>
      </c>
      <c r="Y21" s="22" t="str">
        <f>IF(OR(OR($A21="",AND($B$4&lt;&gt;"",$C21&lt;&gt;$B$4)),Y$6=""),"",IF(COUNTIFS(Kayıt!$A$6:$A$405,DATE($B$3,$B$2,Y$6),Kayıt!$B$6:$B$405,$A21,Kayıt!$J$6:$J$405,"Çıkış yok")+COUNTIFS(Kayıt!$A$6:$A$405,DATE($B$3,$B$2,Y$6),Kayıt!$B$6:$B$405,$A21,Kayıt!$J$6:$J$405,"Giriş yok")&gt;0,"?",IF(COUNTIFS(Kayıt!$A$6:$A$405,DATE($B$3,$B$2,Y$6),Kayıt!$B$6:$B$405,$A21,Kayıt!$H$6:$H$405,"&gt;-24")&gt;0,"Ç","")))</f>
        <v/>
      </c>
      <c r="Z21" s="22" t="str">
        <f>IF(OR(OR($A21="",AND($B$4&lt;&gt;"",$C21&lt;&gt;$B$4)),Z$6=""),"",IF(COUNTIFS(Kayıt!$A$6:$A$405,DATE($B$3,$B$2,Z$6),Kayıt!$B$6:$B$405,$A21,Kayıt!$J$6:$J$405,"Çıkış yok")+COUNTIFS(Kayıt!$A$6:$A$405,DATE($B$3,$B$2,Z$6),Kayıt!$B$6:$B$405,$A21,Kayıt!$J$6:$J$405,"Giriş yok")&gt;0,"?",IF(COUNTIFS(Kayıt!$A$6:$A$405,DATE($B$3,$B$2,Z$6),Kayıt!$B$6:$B$405,$A21,Kayıt!$H$6:$H$405,"&gt;-24")&gt;0,"Ç","")))</f>
        <v/>
      </c>
      <c r="AA21" s="22" t="str">
        <f>IF(OR(OR($A21="",AND($B$4&lt;&gt;"",$C21&lt;&gt;$B$4)),AA$6=""),"",IF(COUNTIFS(Kayıt!$A$6:$A$405,DATE($B$3,$B$2,AA$6),Kayıt!$B$6:$B$405,$A21,Kayıt!$J$6:$J$405,"Çıkış yok")+COUNTIFS(Kayıt!$A$6:$A$405,DATE($B$3,$B$2,AA$6),Kayıt!$B$6:$B$405,$A21,Kayıt!$J$6:$J$405,"Giriş yok")&gt;0,"?",IF(COUNTIFS(Kayıt!$A$6:$A$405,DATE($B$3,$B$2,AA$6),Kayıt!$B$6:$B$405,$A21,Kayıt!$H$6:$H$405,"&gt;-24")&gt;0,"Ç","")))</f>
        <v/>
      </c>
      <c r="AB21" s="22" t="str">
        <f>IF(OR(OR($A21="",AND($B$4&lt;&gt;"",$C21&lt;&gt;$B$4)),AB$6=""),"",IF(COUNTIFS(Kayıt!$A$6:$A$405,DATE($B$3,$B$2,AB$6),Kayıt!$B$6:$B$405,$A21,Kayıt!$J$6:$J$405,"Çıkış yok")+COUNTIFS(Kayıt!$A$6:$A$405,DATE($B$3,$B$2,AB$6),Kayıt!$B$6:$B$405,$A21,Kayıt!$J$6:$J$405,"Giriş yok")&gt;0,"?",IF(COUNTIFS(Kayıt!$A$6:$A$405,DATE($B$3,$B$2,AB$6),Kayıt!$B$6:$B$405,$A21,Kayıt!$H$6:$H$405,"&gt;-24")&gt;0,"Ç","")))</f>
        <v/>
      </c>
      <c r="AC21" s="22" t="str">
        <f>IF(OR(OR($A21="",AND($B$4&lt;&gt;"",$C21&lt;&gt;$B$4)),AC$6=""),"",IF(COUNTIFS(Kayıt!$A$6:$A$405,DATE($B$3,$B$2,AC$6),Kayıt!$B$6:$B$405,$A21,Kayıt!$J$6:$J$405,"Çıkış yok")+COUNTIFS(Kayıt!$A$6:$A$405,DATE($B$3,$B$2,AC$6),Kayıt!$B$6:$B$405,$A21,Kayıt!$J$6:$J$405,"Giriş yok")&gt;0,"?",IF(COUNTIFS(Kayıt!$A$6:$A$405,DATE($B$3,$B$2,AC$6),Kayıt!$B$6:$B$405,$A21,Kayıt!$H$6:$H$405,"&gt;-24")&gt;0,"Ç","")))</f>
        <v/>
      </c>
      <c r="AD21" s="22" t="str">
        <f>IF(OR(OR($A21="",AND($B$4&lt;&gt;"",$C21&lt;&gt;$B$4)),AD$6=""),"",IF(COUNTIFS(Kayıt!$A$6:$A$405,DATE($B$3,$B$2,AD$6),Kayıt!$B$6:$B$405,$A21,Kayıt!$J$6:$J$405,"Çıkış yok")+COUNTIFS(Kayıt!$A$6:$A$405,DATE($B$3,$B$2,AD$6),Kayıt!$B$6:$B$405,$A21,Kayıt!$J$6:$J$405,"Giriş yok")&gt;0,"?",IF(COUNTIFS(Kayıt!$A$6:$A$405,DATE($B$3,$B$2,AD$6),Kayıt!$B$6:$B$405,$A21,Kayıt!$H$6:$H$405,"&gt;-24")&gt;0,"Ç","")))</f>
        <v/>
      </c>
      <c r="AE21" s="22" t="str">
        <f>IF(OR(OR($A21="",AND($B$4&lt;&gt;"",$C21&lt;&gt;$B$4)),AE$6=""),"",IF(COUNTIFS(Kayıt!$A$6:$A$405,DATE($B$3,$B$2,AE$6),Kayıt!$B$6:$B$405,$A21,Kayıt!$J$6:$J$405,"Çıkış yok")+COUNTIFS(Kayıt!$A$6:$A$405,DATE($B$3,$B$2,AE$6),Kayıt!$B$6:$B$405,$A21,Kayıt!$J$6:$J$405,"Giriş yok")&gt;0,"?",IF(COUNTIFS(Kayıt!$A$6:$A$405,DATE($B$3,$B$2,AE$6),Kayıt!$B$6:$B$405,$A21,Kayıt!$H$6:$H$405,"&gt;-24")&gt;0,"Ç","")))</f>
        <v/>
      </c>
      <c r="AF21" s="22" t="str">
        <f>IF(OR(OR($A21="",AND($B$4&lt;&gt;"",$C21&lt;&gt;$B$4)),AF$6=""),"",IF(COUNTIFS(Kayıt!$A$6:$A$405,DATE($B$3,$B$2,AF$6),Kayıt!$B$6:$B$405,$A21,Kayıt!$J$6:$J$405,"Çıkış yok")+COUNTIFS(Kayıt!$A$6:$A$405,DATE($B$3,$B$2,AF$6),Kayıt!$B$6:$B$405,$A21,Kayıt!$J$6:$J$405,"Giriş yok")&gt;0,"?",IF(COUNTIFS(Kayıt!$A$6:$A$405,DATE($B$3,$B$2,AF$6),Kayıt!$B$6:$B$405,$A21,Kayıt!$H$6:$H$405,"&gt;-24")&gt;0,"Ç","")))</f>
        <v/>
      </c>
      <c r="AG21" s="22" t="str">
        <f>IF(OR(OR($A21="",AND($B$4&lt;&gt;"",$C21&lt;&gt;$B$4)),AG$6=""),"",IF(COUNTIFS(Kayıt!$A$6:$A$405,DATE($B$3,$B$2,AG$6),Kayıt!$B$6:$B$405,$A21,Kayıt!$J$6:$J$405,"Çıkış yok")+COUNTIFS(Kayıt!$A$6:$A$405,DATE($B$3,$B$2,AG$6),Kayıt!$B$6:$B$405,$A21,Kayıt!$J$6:$J$405,"Giriş yok")&gt;0,"?",IF(COUNTIFS(Kayıt!$A$6:$A$405,DATE($B$3,$B$2,AG$6),Kayıt!$B$6:$B$405,$A21,Kayıt!$H$6:$H$405,"&gt;-24")&gt;0,"Ç","")))</f>
        <v/>
      </c>
      <c r="AH21" s="22" t="str">
        <f>IF(OR(OR($A21="",AND($B$4&lt;&gt;"",$C21&lt;&gt;$B$4)),AH$6=""),"",IF(COUNTIFS(Kayıt!$A$6:$A$405,DATE($B$3,$B$2,AH$6),Kayıt!$B$6:$B$405,$A21,Kayıt!$J$6:$J$405,"Çıkış yok")+COUNTIFS(Kayıt!$A$6:$A$405,DATE($B$3,$B$2,AH$6),Kayıt!$B$6:$B$405,$A21,Kayıt!$J$6:$J$405,"Giriş yok")&gt;0,"?",IF(COUNTIFS(Kayıt!$A$6:$A$405,DATE($B$3,$B$2,AH$6),Kayıt!$B$6:$B$405,$A21,Kayıt!$H$6:$H$405,"&gt;-24")&gt;0,"Ç","")))</f>
        <v/>
      </c>
      <c r="AI21" s="22" t="str">
        <f>IF(OR(OR($A21="",AND($B$4&lt;&gt;"",$C21&lt;&gt;$B$4)),AI$6=""),"",IF(COUNTIFS(Kayıt!$A$6:$A$405,DATE($B$3,$B$2,AI$6),Kayıt!$B$6:$B$405,$A21,Kayıt!$J$6:$J$405,"Çıkış yok")+COUNTIFS(Kayıt!$A$6:$A$405,DATE($B$3,$B$2,AI$6),Kayıt!$B$6:$B$405,$A21,Kayıt!$J$6:$J$405,"Giriş yok")&gt;0,"?",IF(COUNTIFS(Kayıt!$A$6:$A$405,DATE($B$3,$B$2,AI$6),Kayıt!$B$6:$B$405,$A21,Kayıt!$H$6:$H$405,"&gt;-24")&gt;0,"Ç","")))</f>
        <v/>
      </c>
      <c r="AJ21" s="22" t="str">
        <f>IF(OR(OR($A21="",AND($B$4&lt;&gt;"",$C21&lt;&gt;$B$4)),AJ$6=""),"",IF(COUNTIFS(Kayıt!$A$6:$A$405,DATE($B$3,$B$2,AJ$6),Kayıt!$B$6:$B$405,$A21,Kayıt!$J$6:$J$405,"Çıkış yok")+COUNTIFS(Kayıt!$A$6:$A$405,DATE($B$3,$B$2,AJ$6),Kayıt!$B$6:$B$405,$A21,Kayıt!$J$6:$J$405,"Giriş yok")&gt;0,"?",IF(COUNTIFS(Kayıt!$A$6:$A$405,DATE($B$3,$B$2,AJ$6),Kayıt!$B$6:$B$405,$A21,Kayıt!$H$6:$H$405,"&gt;-24")&gt;0,"Ç","")))</f>
        <v/>
      </c>
      <c r="AK21" s="22" t="str">
        <f>IF(OR(OR($A21="",AND($B$4&lt;&gt;"",$C21&lt;&gt;$B$4)),AK$6=""),"",IF(COUNTIFS(Kayıt!$A$6:$A$405,DATE($B$3,$B$2,AK$6),Kayıt!$B$6:$B$405,$A21,Kayıt!$J$6:$J$405,"Çıkış yok")+COUNTIFS(Kayıt!$A$6:$A$405,DATE($B$3,$B$2,AK$6),Kayıt!$B$6:$B$405,$A21,Kayıt!$J$6:$J$405,"Giriş yok")&gt;0,"?",IF(COUNTIFS(Kayıt!$A$6:$A$405,DATE($B$3,$B$2,AK$6),Kayıt!$B$6:$B$405,$A21,Kayıt!$H$6:$H$405,"&gt;-24")&gt;0,"Ç","")))</f>
        <v/>
      </c>
      <c r="AL21" s="22" t="str">
        <f>IF(OR(OR($A21="",AND($B$4&lt;&gt;"",$C21&lt;&gt;$B$4)),AL$6=""),"",IF(COUNTIFS(Kayıt!$A$6:$A$405,DATE($B$3,$B$2,AL$6),Kayıt!$B$6:$B$405,$A21,Kayıt!$J$6:$J$405,"Çıkış yok")+COUNTIFS(Kayıt!$A$6:$A$405,DATE($B$3,$B$2,AL$6),Kayıt!$B$6:$B$405,$A21,Kayıt!$J$6:$J$405,"Giriş yok")&gt;0,"?",IF(COUNTIFS(Kayıt!$A$6:$A$405,DATE($B$3,$B$2,AL$6),Kayıt!$B$6:$B$405,$A21,Kayıt!$H$6:$H$405,"&gt;-24")&gt;0,"Ç","")))</f>
        <v/>
      </c>
      <c r="AM21" s="22" t="str">
        <f>IF(OR(OR($A21="",AND($B$4&lt;&gt;"",$C21&lt;&gt;$B$4)),AM$6=""),"",IF(COUNTIFS(Kayıt!$A$6:$A$405,DATE($B$3,$B$2,AM$6),Kayıt!$B$6:$B$405,$A21,Kayıt!$J$6:$J$405,"Çıkış yok")+COUNTIFS(Kayıt!$A$6:$A$405,DATE($B$3,$B$2,AM$6),Kayıt!$B$6:$B$405,$A21,Kayıt!$J$6:$J$405,"Giriş yok")&gt;0,"?",IF(COUNTIFS(Kayıt!$A$6:$A$405,DATE($B$3,$B$2,AM$6),Kayıt!$B$6:$B$405,$A21,Kayıt!$H$6:$H$405,"&gt;-24")&gt;0,"Ç","")))</f>
        <v/>
      </c>
      <c r="AN21" s="22" t="str">
        <f>IF(OR(OR($A21="",AND($B$4&lt;&gt;"",$C21&lt;&gt;$B$4)),AN$6=""),"",IF(COUNTIFS(Kayıt!$A$6:$A$405,DATE($B$3,$B$2,AN$6),Kayıt!$B$6:$B$405,$A21,Kayıt!$J$6:$J$405,"Çıkış yok")+COUNTIFS(Kayıt!$A$6:$A$405,DATE($B$3,$B$2,AN$6),Kayıt!$B$6:$B$405,$A21,Kayıt!$J$6:$J$405,"Giriş yok")&gt;0,"?",IF(COUNTIFS(Kayıt!$A$6:$A$405,DATE($B$3,$B$2,AN$6),Kayıt!$B$6:$B$405,$A21,Kayıt!$H$6:$H$405,"&gt;-24")&gt;0,"Ç","")))</f>
        <v/>
      </c>
      <c r="AO21" s="22" t="str">
        <f>IF(OR(OR($A21="",AND($B$4&lt;&gt;"",$C21&lt;&gt;$B$4)),AO$6=""),"",IF(COUNTIFS(Kayıt!$A$6:$A$405,DATE($B$3,$B$2,AO$6),Kayıt!$B$6:$B$405,$A21,Kayıt!$J$6:$J$405,"Çıkış yok")+COUNTIFS(Kayıt!$A$6:$A$405,DATE($B$3,$B$2,AO$6),Kayıt!$B$6:$B$405,$A21,Kayıt!$J$6:$J$405,"Giriş yok")&gt;0,"?",IF(COUNTIFS(Kayıt!$A$6:$A$405,DATE($B$3,$B$2,AO$6),Kayıt!$B$6:$B$405,$A21,Kayıt!$H$6:$H$405,"&gt;-24")&gt;0,"Ç","")))</f>
        <v/>
      </c>
      <c r="AP21" s="22" t="str">
        <f>IF(OR(OR($A21="",AND($B$4&lt;&gt;"",$C21&lt;&gt;$B$4)),AP$6=""),"",IF(COUNTIFS(Kayıt!$A$6:$A$405,DATE($B$3,$B$2,AP$6),Kayıt!$B$6:$B$405,$A21,Kayıt!$J$6:$J$405,"Çıkış yok")+COUNTIFS(Kayıt!$A$6:$A$405,DATE($B$3,$B$2,AP$6),Kayıt!$B$6:$B$405,$A21,Kayıt!$J$6:$J$405,"Giriş yok")&gt;0,"?",IF(COUNTIFS(Kayıt!$A$6:$A$405,DATE($B$3,$B$2,AP$6),Kayıt!$B$6:$B$405,$A21,Kayıt!$H$6:$H$405,"&gt;-24")&gt;0,"Ç","")))</f>
        <v/>
      </c>
    </row>
    <row r="22" spans="1:42" ht="18" customHeight="1" x14ac:dyDescent="0.2">
      <c r="A22" s="28" t="str">
        <f>IF(Çalışanlar!$B19="","",Çalışanlar!$B19)</f>
        <v/>
      </c>
      <c r="B22" s="12" t="str">
        <f>IF(Çalışanlar!$C19="","",Çalışanlar!$C19)</f>
        <v/>
      </c>
      <c r="C22" s="12" t="str">
        <f>IF(Çalışanlar!$D19="","",Çalışanlar!$D19)</f>
        <v/>
      </c>
      <c r="D22" s="29" t="str">
        <f t="shared" si="1"/>
        <v/>
      </c>
      <c r="E22" s="30" t="str">
        <f>IF(OR($A22="",AND($B$4&lt;&gt;"",$C22&lt;&gt;$B$4)),"",SUMIFS(Kayıt!$H$6:$H$405,Kayıt!$A$6:$A$405,"&gt;="&amp;DATE($B$3,$B$2,1),Kayıt!$A$6:$A$405,"&lt;"&amp;DATE($B$3,$B$2+1,1),Kayıt!$B$6:$B$405,$A22))</f>
        <v/>
      </c>
      <c r="F22" s="31" t="str">
        <f t="shared" si="2"/>
        <v/>
      </c>
      <c r="G22" s="22" t="str">
        <f>IF(OR($A22="",AND($B$4&lt;&gt;"",$C22&lt;&gt;$B$4)),"",COUNTIFS(Kayıt!$A$6:$A$405,"&gt;="&amp;DATE($B$3,$B$2,1),Kayıt!$A$6:$A$405,"&lt;"&amp;DATE($B$3,$B$2+1,1),Kayıt!$B$6:$B$405,$A22,Kayıt!$I$6:$I$405,"&gt;0"))</f>
        <v/>
      </c>
      <c r="H22" s="22" t="str">
        <f>IF(OR($A22="",AND($B$4&lt;&gt;"",$C22&lt;&gt;$B$4)),"",SUMIFS(Kayıt!$I$6:$I$405,Kayıt!$A$6:$A$405,"&gt;="&amp;DATE($B$3,$B$2,1),Kayıt!$A$6:$A$405,"&lt;"&amp;DATE($B$3,$B$2+1,1),Kayıt!$B$6:$B$405,$A22))</f>
        <v/>
      </c>
      <c r="I22" s="22" t="str">
        <f t="shared" si="3"/>
        <v/>
      </c>
      <c r="J22" s="22" t="str">
        <f>IF(OR($A22="",AND($B$4&lt;&gt;"",$C22&lt;&gt;$B$4)),"",COUNTIFS(Kayıt!$A$6:$A$405,"&gt;="&amp;DATE($B$3,$B$2,1),Kayıt!$A$6:$A$405,"&lt;"&amp;DATE($B$3,$B$2+1,1),Kayıt!$B$6:$B$405,$A22,Kayıt!$H$6:$H$405,"&gt;"&amp;$H$3))</f>
        <v/>
      </c>
      <c r="L22" s="22" t="str">
        <f>IF(OR(OR($A22="",AND($B$4&lt;&gt;"",$C22&lt;&gt;$B$4)),L$6=""),"",IF(COUNTIFS(Kayıt!$A$6:$A$405,DATE($B$3,$B$2,L$6),Kayıt!$B$6:$B$405,$A22,Kayıt!$J$6:$J$405,"Çıkış yok")+COUNTIFS(Kayıt!$A$6:$A$405,DATE($B$3,$B$2,L$6),Kayıt!$B$6:$B$405,$A22,Kayıt!$J$6:$J$405,"Giriş yok")&gt;0,"?",IF(COUNTIFS(Kayıt!$A$6:$A$405,DATE($B$3,$B$2,L$6),Kayıt!$B$6:$B$405,$A22,Kayıt!$H$6:$H$405,"&gt;-24")&gt;0,"Ç","")))</f>
        <v/>
      </c>
      <c r="M22" s="22" t="str">
        <f>IF(OR(OR($A22="",AND($B$4&lt;&gt;"",$C22&lt;&gt;$B$4)),M$6=""),"",IF(COUNTIFS(Kayıt!$A$6:$A$405,DATE($B$3,$B$2,M$6),Kayıt!$B$6:$B$405,$A22,Kayıt!$J$6:$J$405,"Çıkış yok")+COUNTIFS(Kayıt!$A$6:$A$405,DATE($B$3,$B$2,M$6),Kayıt!$B$6:$B$405,$A22,Kayıt!$J$6:$J$405,"Giriş yok")&gt;0,"?",IF(COUNTIFS(Kayıt!$A$6:$A$405,DATE($B$3,$B$2,M$6),Kayıt!$B$6:$B$405,$A22,Kayıt!$H$6:$H$405,"&gt;-24")&gt;0,"Ç","")))</f>
        <v/>
      </c>
      <c r="N22" s="22" t="str">
        <f>IF(OR(OR($A22="",AND($B$4&lt;&gt;"",$C22&lt;&gt;$B$4)),N$6=""),"",IF(COUNTIFS(Kayıt!$A$6:$A$405,DATE($B$3,$B$2,N$6),Kayıt!$B$6:$B$405,$A22,Kayıt!$J$6:$J$405,"Çıkış yok")+COUNTIFS(Kayıt!$A$6:$A$405,DATE($B$3,$B$2,N$6),Kayıt!$B$6:$B$405,$A22,Kayıt!$J$6:$J$405,"Giriş yok")&gt;0,"?",IF(COUNTIFS(Kayıt!$A$6:$A$405,DATE($B$3,$B$2,N$6),Kayıt!$B$6:$B$405,$A22,Kayıt!$H$6:$H$405,"&gt;-24")&gt;0,"Ç","")))</f>
        <v/>
      </c>
      <c r="O22" s="22" t="str">
        <f>IF(OR(OR($A22="",AND($B$4&lt;&gt;"",$C22&lt;&gt;$B$4)),O$6=""),"",IF(COUNTIFS(Kayıt!$A$6:$A$405,DATE($B$3,$B$2,O$6),Kayıt!$B$6:$B$405,$A22,Kayıt!$J$6:$J$405,"Çıkış yok")+COUNTIFS(Kayıt!$A$6:$A$405,DATE($B$3,$B$2,O$6),Kayıt!$B$6:$B$405,$A22,Kayıt!$J$6:$J$405,"Giriş yok")&gt;0,"?",IF(COUNTIFS(Kayıt!$A$6:$A$405,DATE($B$3,$B$2,O$6),Kayıt!$B$6:$B$405,$A22,Kayıt!$H$6:$H$405,"&gt;-24")&gt;0,"Ç","")))</f>
        <v/>
      </c>
      <c r="P22" s="22" t="str">
        <f>IF(OR(OR($A22="",AND($B$4&lt;&gt;"",$C22&lt;&gt;$B$4)),P$6=""),"",IF(COUNTIFS(Kayıt!$A$6:$A$405,DATE($B$3,$B$2,P$6),Kayıt!$B$6:$B$405,$A22,Kayıt!$J$6:$J$405,"Çıkış yok")+COUNTIFS(Kayıt!$A$6:$A$405,DATE($B$3,$B$2,P$6),Kayıt!$B$6:$B$405,$A22,Kayıt!$J$6:$J$405,"Giriş yok")&gt;0,"?",IF(COUNTIFS(Kayıt!$A$6:$A$405,DATE($B$3,$B$2,P$6),Kayıt!$B$6:$B$405,$A22,Kayıt!$H$6:$H$405,"&gt;-24")&gt;0,"Ç","")))</f>
        <v/>
      </c>
      <c r="Q22" s="22" t="str">
        <f>IF(OR(OR($A22="",AND($B$4&lt;&gt;"",$C22&lt;&gt;$B$4)),Q$6=""),"",IF(COUNTIFS(Kayıt!$A$6:$A$405,DATE($B$3,$B$2,Q$6),Kayıt!$B$6:$B$405,$A22,Kayıt!$J$6:$J$405,"Çıkış yok")+COUNTIFS(Kayıt!$A$6:$A$405,DATE($B$3,$B$2,Q$6),Kayıt!$B$6:$B$405,$A22,Kayıt!$J$6:$J$405,"Giriş yok")&gt;0,"?",IF(COUNTIFS(Kayıt!$A$6:$A$405,DATE($B$3,$B$2,Q$6),Kayıt!$B$6:$B$405,$A22,Kayıt!$H$6:$H$405,"&gt;-24")&gt;0,"Ç","")))</f>
        <v/>
      </c>
      <c r="R22" s="22" t="str">
        <f>IF(OR(OR($A22="",AND($B$4&lt;&gt;"",$C22&lt;&gt;$B$4)),R$6=""),"",IF(COUNTIFS(Kayıt!$A$6:$A$405,DATE($B$3,$B$2,R$6),Kayıt!$B$6:$B$405,$A22,Kayıt!$J$6:$J$405,"Çıkış yok")+COUNTIFS(Kayıt!$A$6:$A$405,DATE($B$3,$B$2,R$6),Kayıt!$B$6:$B$405,$A22,Kayıt!$J$6:$J$405,"Giriş yok")&gt;0,"?",IF(COUNTIFS(Kayıt!$A$6:$A$405,DATE($B$3,$B$2,R$6),Kayıt!$B$6:$B$405,$A22,Kayıt!$H$6:$H$405,"&gt;-24")&gt;0,"Ç","")))</f>
        <v/>
      </c>
      <c r="S22" s="22" t="str">
        <f>IF(OR(OR($A22="",AND($B$4&lt;&gt;"",$C22&lt;&gt;$B$4)),S$6=""),"",IF(COUNTIFS(Kayıt!$A$6:$A$405,DATE($B$3,$B$2,S$6),Kayıt!$B$6:$B$405,$A22,Kayıt!$J$6:$J$405,"Çıkış yok")+COUNTIFS(Kayıt!$A$6:$A$405,DATE($B$3,$B$2,S$6),Kayıt!$B$6:$B$405,$A22,Kayıt!$J$6:$J$405,"Giriş yok")&gt;0,"?",IF(COUNTIFS(Kayıt!$A$6:$A$405,DATE($B$3,$B$2,S$6),Kayıt!$B$6:$B$405,$A22,Kayıt!$H$6:$H$405,"&gt;-24")&gt;0,"Ç","")))</f>
        <v/>
      </c>
      <c r="T22" s="22" t="str">
        <f>IF(OR(OR($A22="",AND($B$4&lt;&gt;"",$C22&lt;&gt;$B$4)),T$6=""),"",IF(COUNTIFS(Kayıt!$A$6:$A$405,DATE($B$3,$B$2,T$6),Kayıt!$B$6:$B$405,$A22,Kayıt!$J$6:$J$405,"Çıkış yok")+COUNTIFS(Kayıt!$A$6:$A$405,DATE($B$3,$B$2,T$6),Kayıt!$B$6:$B$405,$A22,Kayıt!$J$6:$J$405,"Giriş yok")&gt;0,"?",IF(COUNTIFS(Kayıt!$A$6:$A$405,DATE($B$3,$B$2,T$6),Kayıt!$B$6:$B$405,$A22,Kayıt!$H$6:$H$405,"&gt;-24")&gt;0,"Ç","")))</f>
        <v/>
      </c>
      <c r="U22" s="22" t="str">
        <f>IF(OR(OR($A22="",AND($B$4&lt;&gt;"",$C22&lt;&gt;$B$4)),U$6=""),"",IF(COUNTIFS(Kayıt!$A$6:$A$405,DATE($B$3,$B$2,U$6),Kayıt!$B$6:$B$405,$A22,Kayıt!$J$6:$J$405,"Çıkış yok")+COUNTIFS(Kayıt!$A$6:$A$405,DATE($B$3,$B$2,U$6),Kayıt!$B$6:$B$405,$A22,Kayıt!$J$6:$J$405,"Giriş yok")&gt;0,"?",IF(COUNTIFS(Kayıt!$A$6:$A$405,DATE($B$3,$B$2,U$6),Kayıt!$B$6:$B$405,$A22,Kayıt!$H$6:$H$405,"&gt;-24")&gt;0,"Ç","")))</f>
        <v/>
      </c>
      <c r="V22" s="22" t="str">
        <f>IF(OR(OR($A22="",AND($B$4&lt;&gt;"",$C22&lt;&gt;$B$4)),V$6=""),"",IF(COUNTIFS(Kayıt!$A$6:$A$405,DATE($B$3,$B$2,V$6),Kayıt!$B$6:$B$405,$A22,Kayıt!$J$6:$J$405,"Çıkış yok")+COUNTIFS(Kayıt!$A$6:$A$405,DATE($B$3,$B$2,V$6),Kayıt!$B$6:$B$405,$A22,Kayıt!$J$6:$J$405,"Giriş yok")&gt;0,"?",IF(COUNTIFS(Kayıt!$A$6:$A$405,DATE($B$3,$B$2,V$6),Kayıt!$B$6:$B$405,$A22,Kayıt!$H$6:$H$405,"&gt;-24")&gt;0,"Ç","")))</f>
        <v/>
      </c>
      <c r="W22" s="22" t="str">
        <f>IF(OR(OR($A22="",AND($B$4&lt;&gt;"",$C22&lt;&gt;$B$4)),W$6=""),"",IF(COUNTIFS(Kayıt!$A$6:$A$405,DATE($B$3,$B$2,W$6),Kayıt!$B$6:$B$405,$A22,Kayıt!$J$6:$J$405,"Çıkış yok")+COUNTIFS(Kayıt!$A$6:$A$405,DATE($B$3,$B$2,W$6),Kayıt!$B$6:$B$405,$A22,Kayıt!$J$6:$J$405,"Giriş yok")&gt;0,"?",IF(COUNTIFS(Kayıt!$A$6:$A$405,DATE($B$3,$B$2,W$6),Kayıt!$B$6:$B$405,$A22,Kayıt!$H$6:$H$405,"&gt;-24")&gt;0,"Ç","")))</f>
        <v/>
      </c>
      <c r="X22" s="22" t="str">
        <f>IF(OR(OR($A22="",AND($B$4&lt;&gt;"",$C22&lt;&gt;$B$4)),X$6=""),"",IF(COUNTIFS(Kayıt!$A$6:$A$405,DATE($B$3,$B$2,X$6),Kayıt!$B$6:$B$405,$A22,Kayıt!$J$6:$J$405,"Çıkış yok")+COUNTIFS(Kayıt!$A$6:$A$405,DATE($B$3,$B$2,X$6),Kayıt!$B$6:$B$405,$A22,Kayıt!$J$6:$J$405,"Giriş yok")&gt;0,"?",IF(COUNTIFS(Kayıt!$A$6:$A$405,DATE($B$3,$B$2,X$6),Kayıt!$B$6:$B$405,$A22,Kayıt!$H$6:$H$405,"&gt;-24")&gt;0,"Ç","")))</f>
        <v/>
      </c>
      <c r="Y22" s="22" t="str">
        <f>IF(OR(OR($A22="",AND($B$4&lt;&gt;"",$C22&lt;&gt;$B$4)),Y$6=""),"",IF(COUNTIFS(Kayıt!$A$6:$A$405,DATE($B$3,$B$2,Y$6),Kayıt!$B$6:$B$405,$A22,Kayıt!$J$6:$J$405,"Çıkış yok")+COUNTIFS(Kayıt!$A$6:$A$405,DATE($B$3,$B$2,Y$6),Kayıt!$B$6:$B$405,$A22,Kayıt!$J$6:$J$405,"Giriş yok")&gt;0,"?",IF(COUNTIFS(Kayıt!$A$6:$A$405,DATE($B$3,$B$2,Y$6),Kayıt!$B$6:$B$405,$A22,Kayıt!$H$6:$H$405,"&gt;-24")&gt;0,"Ç","")))</f>
        <v/>
      </c>
      <c r="Z22" s="22" t="str">
        <f>IF(OR(OR($A22="",AND($B$4&lt;&gt;"",$C22&lt;&gt;$B$4)),Z$6=""),"",IF(COUNTIFS(Kayıt!$A$6:$A$405,DATE($B$3,$B$2,Z$6),Kayıt!$B$6:$B$405,$A22,Kayıt!$J$6:$J$405,"Çıkış yok")+COUNTIFS(Kayıt!$A$6:$A$405,DATE($B$3,$B$2,Z$6),Kayıt!$B$6:$B$405,$A22,Kayıt!$J$6:$J$405,"Giriş yok")&gt;0,"?",IF(COUNTIFS(Kayıt!$A$6:$A$405,DATE($B$3,$B$2,Z$6),Kayıt!$B$6:$B$405,$A22,Kayıt!$H$6:$H$405,"&gt;-24")&gt;0,"Ç","")))</f>
        <v/>
      </c>
      <c r="AA22" s="22" t="str">
        <f>IF(OR(OR($A22="",AND($B$4&lt;&gt;"",$C22&lt;&gt;$B$4)),AA$6=""),"",IF(COUNTIFS(Kayıt!$A$6:$A$405,DATE($B$3,$B$2,AA$6),Kayıt!$B$6:$B$405,$A22,Kayıt!$J$6:$J$405,"Çıkış yok")+COUNTIFS(Kayıt!$A$6:$A$405,DATE($B$3,$B$2,AA$6),Kayıt!$B$6:$B$405,$A22,Kayıt!$J$6:$J$405,"Giriş yok")&gt;0,"?",IF(COUNTIFS(Kayıt!$A$6:$A$405,DATE($B$3,$B$2,AA$6),Kayıt!$B$6:$B$405,$A22,Kayıt!$H$6:$H$405,"&gt;-24")&gt;0,"Ç","")))</f>
        <v/>
      </c>
      <c r="AB22" s="22" t="str">
        <f>IF(OR(OR($A22="",AND($B$4&lt;&gt;"",$C22&lt;&gt;$B$4)),AB$6=""),"",IF(COUNTIFS(Kayıt!$A$6:$A$405,DATE($B$3,$B$2,AB$6),Kayıt!$B$6:$B$405,$A22,Kayıt!$J$6:$J$405,"Çıkış yok")+COUNTIFS(Kayıt!$A$6:$A$405,DATE($B$3,$B$2,AB$6),Kayıt!$B$6:$B$405,$A22,Kayıt!$J$6:$J$405,"Giriş yok")&gt;0,"?",IF(COUNTIFS(Kayıt!$A$6:$A$405,DATE($B$3,$B$2,AB$6),Kayıt!$B$6:$B$405,$A22,Kayıt!$H$6:$H$405,"&gt;-24")&gt;0,"Ç","")))</f>
        <v/>
      </c>
      <c r="AC22" s="22" t="str">
        <f>IF(OR(OR($A22="",AND($B$4&lt;&gt;"",$C22&lt;&gt;$B$4)),AC$6=""),"",IF(COUNTIFS(Kayıt!$A$6:$A$405,DATE($B$3,$B$2,AC$6),Kayıt!$B$6:$B$405,$A22,Kayıt!$J$6:$J$405,"Çıkış yok")+COUNTIFS(Kayıt!$A$6:$A$405,DATE($B$3,$B$2,AC$6),Kayıt!$B$6:$B$405,$A22,Kayıt!$J$6:$J$405,"Giriş yok")&gt;0,"?",IF(COUNTIFS(Kayıt!$A$6:$A$405,DATE($B$3,$B$2,AC$6),Kayıt!$B$6:$B$405,$A22,Kayıt!$H$6:$H$405,"&gt;-24")&gt;0,"Ç","")))</f>
        <v/>
      </c>
      <c r="AD22" s="22" t="str">
        <f>IF(OR(OR($A22="",AND($B$4&lt;&gt;"",$C22&lt;&gt;$B$4)),AD$6=""),"",IF(COUNTIFS(Kayıt!$A$6:$A$405,DATE($B$3,$B$2,AD$6),Kayıt!$B$6:$B$405,$A22,Kayıt!$J$6:$J$405,"Çıkış yok")+COUNTIFS(Kayıt!$A$6:$A$405,DATE($B$3,$B$2,AD$6),Kayıt!$B$6:$B$405,$A22,Kayıt!$J$6:$J$405,"Giriş yok")&gt;0,"?",IF(COUNTIFS(Kayıt!$A$6:$A$405,DATE($B$3,$B$2,AD$6),Kayıt!$B$6:$B$405,$A22,Kayıt!$H$6:$H$405,"&gt;-24")&gt;0,"Ç","")))</f>
        <v/>
      </c>
      <c r="AE22" s="22" t="str">
        <f>IF(OR(OR($A22="",AND($B$4&lt;&gt;"",$C22&lt;&gt;$B$4)),AE$6=""),"",IF(COUNTIFS(Kayıt!$A$6:$A$405,DATE($B$3,$B$2,AE$6),Kayıt!$B$6:$B$405,$A22,Kayıt!$J$6:$J$405,"Çıkış yok")+COUNTIFS(Kayıt!$A$6:$A$405,DATE($B$3,$B$2,AE$6),Kayıt!$B$6:$B$405,$A22,Kayıt!$J$6:$J$405,"Giriş yok")&gt;0,"?",IF(COUNTIFS(Kayıt!$A$6:$A$405,DATE($B$3,$B$2,AE$6),Kayıt!$B$6:$B$405,$A22,Kayıt!$H$6:$H$405,"&gt;-24")&gt;0,"Ç","")))</f>
        <v/>
      </c>
      <c r="AF22" s="22" t="str">
        <f>IF(OR(OR($A22="",AND($B$4&lt;&gt;"",$C22&lt;&gt;$B$4)),AF$6=""),"",IF(COUNTIFS(Kayıt!$A$6:$A$405,DATE($B$3,$B$2,AF$6),Kayıt!$B$6:$B$405,$A22,Kayıt!$J$6:$J$405,"Çıkış yok")+COUNTIFS(Kayıt!$A$6:$A$405,DATE($B$3,$B$2,AF$6),Kayıt!$B$6:$B$405,$A22,Kayıt!$J$6:$J$405,"Giriş yok")&gt;0,"?",IF(COUNTIFS(Kayıt!$A$6:$A$405,DATE($B$3,$B$2,AF$6),Kayıt!$B$6:$B$405,$A22,Kayıt!$H$6:$H$405,"&gt;-24")&gt;0,"Ç","")))</f>
        <v/>
      </c>
      <c r="AG22" s="22" t="str">
        <f>IF(OR(OR($A22="",AND($B$4&lt;&gt;"",$C22&lt;&gt;$B$4)),AG$6=""),"",IF(COUNTIFS(Kayıt!$A$6:$A$405,DATE($B$3,$B$2,AG$6),Kayıt!$B$6:$B$405,$A22,Kayıt!$J$6:$J$405,"Çıkış yok")+COUNTIFS(Kayıt!$A$6:$A$405,DATE($B$3,$B$2,AG$6),Kayıt!$B$6:$B$405,$A22,Kayıt!$J$6:$J$405,"Giriş yok")&gt;0,"?",IF(COUNTIFS(Kayıt!$A$6:$A$405,DATE($B$3,$B$2,AG$6),Kayıt!$B$6:$B$405,$A22,Kayıt!$H$6:$H$405,"&gt;-24")&gt;0,"Ç","")))</f>
        <v/>
      </c>
      <c r="AH22" s="22" t="str">
        <f>IF(OR(OR($A22="",AND($B$4&lt;&gt;"",$C22&lt;&gt;$B$4)),AH$6=""),"",IF(COUNTIFS(Kayıt!$A$6:$A$405,DATE($B$3,$B$2,AH$6),Kayıt!$B$6:$B$405,$A22,Kayıt!$J$6:$J$405,"Çıkış yok")+COUNTIFS(Kayıt!$A$6:$A$405,DATE($B$3,$B$2,AH$6),Kayıt!$B$6:$B$405,$A22,Kayıt!$J$6:$J$405,"Giriş yok")&gt;0,"?",IF(COUNTIFS(Kayıt!$A$6:$A$405,DATE($B$3,$B$2,AH$6),Kayıt!$B$6:$B$405,$A22,Kayıt!$H$6:$H$405,"&gt;-24")&gt;0,"Ç","")))</f>
        <v/>
      </c>
      <c r="AI22" s="22" t="str">
        <f>IF(OR(OR($A22="",AND($B$4&lt;&gt;"",$C22&lt;&gt;$B$4)),AI$6=""),"",IF(COUNTIFS(Kayıt!$A$6:$A$405,DATE($B$3,$B$2,AI$6),Kayıt!$B$6:$B$405,$A22,Kayıt!$J$6:$J$405,"Çıkış yok")+COUNTIFS(Kayıt!$A$6:$A$405,DATE($B$3,$B$2,AI$6),Kayıt!$B$6:$B$405,$A22,Kayıt!$J$6:$J$405,"Giriş yok")&gt;0,"?",IF(COUNTIFS(Kayıt!$A$6:$A$405,DATE($B$3,$B$2,AI$6),Kayıt!$B$6:$B$405,$A22,Kayıt!$H$6:$H$405,"&gt;-24")&gt;0,"Ç","")))</f>
        <v/>
      </c>
      <c r="AJ22" s="22" t="str">
        <f>IF(OR(OR($A22="",AND($B$4&lt;&gt;"",$C22&lt;&gt;$B$4)),AJ$6=""),"",IF(COUNTIFS(Kayıt!$A$6:$A$405,DATE($B$3,$B$2,AJ$6),Kayıt!$B$6:$B$405,$A22,Kayıt!$J$6:$J$405,"Çıkış yok")+COUNTIFS(Kayıt!$A$6:$A$405,DATE($B$3,$B$2,AJ$6),Kayıt!$B$6:$B$405,$A22,Kayıt!$J$6:$J$405,"Giriş yok")&gt;0,"?",IF(COUNTIFS(Kayıt!$A$6:$A$405,DATE($B$3,$B$2,AJ$6),Kayıt!$B$6:$B$405,$A22,Kayıt!$H$6:$H$405,"&gt;-24")&gt;0,"Ç","")))</f>
        <v/>
      </c>
      <c r="AK22" s="22" t="str">
        <f>IF(OR(OR($A22="",AND($B$4&lt;&gt;"",$C22&lt;&gt;$B$4)),AK$6=""),"",IF(COUNTIFS(Kayıt!$A$6:$A$405,DATE($B$3,$B$2,AK$6),Kayıt!$B$6:$B$405,$A22,Kayıt!$J$6:$J$405,"Çıkış yok")+COUNTIFS(Kayıt!$A$6:$A$405,DATE($B$3,$B$2,AK$6),Kayıt!$B$6:$B$405,$A22,Kayıt!$J$6:$J$405,"Giriş yok")&gt;0,"?",IF(COUNTIFS(Kayıt!$A$6:$A$405,DATE($B$3,$B$2,AK$6),Kayıt!$B$6:$B$405,$A22,Kayıt!$H$6:$H$405,"&gt;-24")&gt;0,"Ç","")))</f>
        <v/>
      </c>
      <c r="AL22" s="22" t="str">
        <f>IF(OR(OR($A22="",AND($B$4&lt;&gt;"",$C22&lt;&gt;$B$4)),AL$6=""),"",IF(COUNTIFS(Kayıt!$A$6:$A$405,DATE($B$3,$B$2,AL$6),Kayıt!$B$6:$B$405,$A22,Kayıt!$J$6:$J$405,"Çıkış yok")+COUNTIFS(Kayıt!$A$6:$A$405,DATE($B$3,$B$2,AL$6),Kayıt!$B$6:$B$405,$A22,Kayıt!$J$6:$J$405,"Giriş yok")&gt;0,"?",IF(COUNTIFS(Kayıt!$A$6:$A$405,DATE($B$3,$B$2,AL$6),Kayıt!$B$6:$B$405,$A22,Kayıt!$H$6:$H$405,"&gt;-24")&gt;0,"Ç","")))</f>
        <v/>
      </c>
      <c r="AM22" s="22" t="str">
        <f>IF(OR(OR($A22="",AND($B$4&lt;&gt;"",$C22&lt;&gt;$B$4)),AM$6=""),"",IF(COUNTIFS(Kayıt!$A$6:$A$405,DATE($B$3,$B$2,AM$6),Kayıt!$B$6:$B$405,$A22,Kayıt!$J$6:$J$405,"Çıkış yok")+COUNTIFS(Kayıt!$A$6:$A$405,DATE($B$3,$B$2,AM$6),Kayıt!$B$6:$B$405,$A22,Kayıt!$J$6:$J$405,"Giriş yok")&gt;0,"?",IF(COUNTIFS(Kayıt!$A$6:$A$405,DATE($B$3,$B$2,AM$6),Kayıt!$B$6:$B$405,$A22,Kayıt!$H$6:$H$405,"&gt;-24")&gt;0,"Ç","")))</f>
        <v/>
      </c>
      <c r="AN22" s="22" t="str">
        <f>IF(OR(OR($A22="",AND($B$4&lt;&gt;"",$C22&lt;&gt;$B$4)),AN$6=""),"",IF(COUNTIFS(Kayıt!$A$6:$A$405,DATE($B$3,$B$2,AN$6),Kayıt!$B$6:$B$405,$A22,Kayıt!$J$6:$J$405,"Çıkış yok")+COUNTIFS(Kayıt!$A$6:$A$405,DATE($B$3,$B$2,AN$6),Kayıt!$B$6:$B$405,$A22,Kayıt!$J$6:$J$405,"Giriş yok")&gt;0,"?",IF(COUNTIFS(Kayıt!$A$6:$A$405,DATE($B$3,$B$2,AN$6),Kayıt!$B$6:$B$405,$A22,Kayıt!$H$6:$H$405,"&gt;-24")&gt;0,"Ç","")))</f>
        <v/>
      </c>
      <c r="AO22" s="22" t="str">
        <f>IF(OR(OR($A22="",AND($B$4&lt;&gt;"",$C22&lt;&gt;$B$4)),AO$6=""),"",IF(COUNTIFS(Kayıt!$A$6:$A$405,DATE($B$3,$B$2,AO$6),Kayıt!$B$6:$B$405,$A22,Kayıt!$J$6:$J$405,"Çıkış yok")+COUNTIFS(Kayıt!$A$6:$A$405,DATE($B$3,$B$2,AO$6),Kayıt!$B$6:$B$405,$A22,Kayıt!$J$6:$J$405,"Giriş yok")&gt;0,"?",IF(COUNTIFS(Kayıt!$A$6:$A$405,DATE($B$3,$B$2,AO$6),Kayıt!$B$6:$B$405,$A22,Kayıt!$H$6:$H$405,"&gt;-24")&gt;0,"Ç","")))</f>
        <v/>
      </c>
      <c r="AP22" s="22" t="str">
        <f>IF(OR(OR($A22="",AND($B$4&lt;&gt;"",$C22&lt;&gt;$B$4)),AP$6=""),"",IF(COUNTIFS(Kayıt!$A$6:$A$405,DATE($B$3,$B$2,AP$6),Kayıt!$B$6:$B$405,$A22,Kayıt!$J$6:$J$405,"Çıkış yok")+COUNTIFS(Kayıt!$A$6:$A$405,DATE($B$3,$B$2,AP$6),Kayıt!$B$6:$B$405,$A22,Kayıt!$J$6:$J$405,"Giriş yok")&gt;0,"?",IF(COUNTIFS(Kayıt!$A$6:$A$405,DATE($B$3,$B$2,AP$6),Kayıt!$B$6:$B$405,$A22,Kayıt!$H$6:$H$405,"&gt;-24")&gt;0,"Ç","")))</f>
        <v/>
      </c>
    </row>
    <row r="23" spans="1:42" ht="18" customHeight="1" x14ac:dyDescent="0.2">
      <c r="A23" s="28" t="str">
        <f>IF(Çalışanlar!$B20="","",Çalışanlar!$B20)</f>
        <v/>
      </c>
      <c r="B23" s="12" t="str">
        <f>IF(Çalışanlar!$C20="","",Çalışanlar!$C20)</f>
        <v/>
      </c>
      <c r="C23" s="12" t="str">
        <f>IF(Çalışanlar!$D20="","",Çalışanlar!$D20)</f>
        <v/>
      </c>
      <c r="D23" s="29" t="str">
        <f t="shared" si="1"/>
        <v/>
      </c>
      <c r="E23" s="30" t="str">
        <f>IF(OR($A23="",AND($B$4&lt;&gt;"",$C23&lt;&gt;$B$4)),"",SUMIFS(Kayıt!$H$6:$H$405,Kayıt!$A$6:$A$405,"&gt;="&amp;DATE($B$3,$B$2,1),Kayıt!$A$6:$A$405,"&lt;"&amp;DATE($B$3,$B$2+1,1),Kayıt!$B$6:$B$405,$A23))</f>
        <v/>
      </c>
      <c r="F23" s="31" t="str">
        <f t="shared" si="2"/>
        <v/>
      </c>
      <c r="G23" s="22" t="str">
        <f>IF(OR($A23="",AND($B$4&lt;&gt;"",$C23&lt;&gt;$B$4)),"",COUNTIFS(Kayıt!$A$6:$A$405,"&gt;="&amp;DATE($B$3,$B$2,1),Kayıt!$A$6:$A$405,"&lt;"&amp;DATE($B$3,$B$2+1,1),Kayıt!$B$6:$B$405,$A23,Kayıt!$I$6:$I$405,"&gt;0"))</f>
        <v/>
      </c>
      <c r="H23" s="22" t="str">
        <f>IF(OR($A23="",AND($B$4&lt;&gt;"",$C23&lt;&gt;$B$4)),"",SUMIFS(Kayıt!$I$6:$I$405,Kayıt!$A$6:$A$405,"&gt;="&amp;DATE($B$3,$B$2,1),Kayıt!$A$6:$A$405,"&lt;"&amp;DATE($B$3,$B$2+1,1),Kayıt!$B$6:$B$405,$A23))</f>
        <v/>
      </c>
      <c r="I23" s="22" t="str">
        <f t="shared" si="3"/>
        <v/>
      </c>
      <c r="J23" s="22" t="str">
        <f>IF(OR($A23="",AND($B$4&lt;&gt;"",$C23&lt;&gt;$B$4)),"",COUNTIFS(Kayıt!$A$6:$A$405,"&gt;="&amp;DATE($B$3,$B$2,1),Kayıt!$A$6:$A$405,"&lt;"&amp;DATE($B$3,$B$2+1,1),Kayıt!$B$6:$B$405,$A23,Kayıt!$H$6:$H$405,"&gt;"&amp;$H$3))</f>
        <v/>
      </c>
      <c r="L23" s="22" t="str">
        <f>IF(OR(OR($A23="",AND($B$4&lt;&gt;"",$C23&lt;&gt;$B$4)),L$6=""),"",IF(COUNTIFS(Kayıt!$A$6:$A$405,DATE($B$3,$B$2,L$6),Kayıt!$B$6:$B$405,$A23,Kayıt!$J$6:$J$405,"Çıkış yok")+COUNTIFS(Kayıt!$A$6:$A$405,DATE($B$3,$B$2,L$6),Kayıt!$B$6:$B$405,$A23,Kayıt!$J$6:$J$405,"Giriş yok")&gt;0,"?",IF(COUNTIFS(Kayıt!$A$6:$A$405,DATE($B$3,$B$2,L$6),Kayıt!$B$6:$B$405,$A23,Kayıt!$H$6:$H$405,"&gt;-24")&gt;0,"Ç","")))</f>
        <v/>
      </c>
      <c r="M23" s="22" t="str">
        <f>IF(OR(OR($A23="",AND($B$4&lt;&gt;"",$C23&lt;&gt;$B$4)),M$6=""),"",IF(COUNTIFS(Kayıt!$A$6:$A$405,DATE($B$3,$B$2,M$6),Kayıt!$B$6:$B$405,$A23,Kayıt!$J$6:$J$405,"Çıkış yok")+COUNTIFS(Kayıt!$A$6:$A$405,DATE($B$3,$B$2,M$6),Kayıt!$B$6:$B$405,$A23,Kayıt!$J$6:$J$405,"Giriş yok")&gt;0,"?",IF(COUNTIFS(Kayıt!$A$6:$A$405,DATE($B$3,$B$2,M$6),Kayıt!$B$6:$B$405,$A23,Kayıt!$H$6:$H$405,"&gt;-24")&gt;0,"Ç","")))</f>
        <v/>
      </c>
      <c r="N23" s="22" t="str">
        <f>IF(OR(OR($A23="",AND($B$4&lt;&gt;"",$C23&lt;&gt;$B$4)),N$6=""),"",IF(COUNTIFS(Kayıt!$A$6:$A$405,DATE($B$3,$B$2,N$6),Kayıt!$B$6:$B$405,$A23,Kayıt!$J$6:$J$405,"Çıkış yok")+COUNTIFS(Kayıt!$A$6:$A$405,DATE($B$3,$B$2,N$6),Kayıt!$B$6:$B$405,$A23,Kayıt!$J$6:$J$405,"Giriş yok")&gt;0,"?",IF(COUNTIFS(Kayıt!$A$6:$A$405,DATE($B$3,$B$2,N$6),Kayıt!$B$6:$B$405,$A23,Kayıt!$H$6:$H$405,"&gt;-24")&gt;0,"Ç","")))</f>
        <v/>
      </c>
      <c r="O23" s="22" t="str">
        <f>IF(OR(OR($A23="",AND($B$4&lt;&gt;"",$C23&lt;&gt;$B$4)),O$6=""),"",IF(COUNTIFS(Kayıt!$A$6:$A$405,DATE($B$3,$B$2,O$6),Kayıt!$B$6:$B$405,$A23,Kayıt!$J$6:$J$405,"Çıkış yok")+COUNTIFS(Kayıt!$A$6:$A$405,DATE($B$3,$B$2,O$6),Kayıt!$B$6:$B$405,$A23,Kayıt!$J$6:$J$405,"Giriş yok")&gt;0,"?",IF(COUNTIFS(Kayıt!$A$6:$A$405,DATE($B$3,$B$2,O$6),Kayıt!$B$6:$B$405,$A23,Kayıt!$H$6:$H$405,"&gt;-24")&gt;0,"Ç","")))</f>
        <v/>
      </c>
      <c r="P23" s="22" t="str">
        <f>IF(OR(OR($A23="",AND($B$4&lt;&gt;"",$C23&lt;&gt;$B$4)),P$6=""),"",IF(COUNTIFS(Kayıt!$A$6:$A$405,DATE($B$3,$B$2,P$6),Kayıt!$B$6:$B$405,$A23,Kayıt!$J$6:$J$405,"Çıkış yok")+COUNTIFS(Kayıt!$A$6:$A$405,DATE($B$3,$B$2,P$6),Kayıt!$B$6:$B$405,$A23,Kayıt!$J$6:$J$405,"Giriş yok")&gt;0,"?",IF(COUNTIFS(Kayıt!$A$6:$A$405,DATE($B$3,$B$2,P$6),Kayıt!$B$6:$B$405,$A23,Kayıt!$H$6:$H$405,"&gt;-24")&gt;0,"Ç","")))</f>
        <v/>
      </c>
      <c r="Q23" s="22" t="str">
        <f>IF(OR(OR($A23="",AND($B$4&lt;&gt;"",$C23&lt;&gt;$B$4)),Q$6=""),"",IF(COUNTIFS(Kayıt!$A$6:$A$405,DATE($B$3,$B$2,Q$6),Kayıt!$B$6:$B$405,$A23,Kayıt!$J$6:$J$405,"Çıkış yok")+COUNTIFS(Kayıt!$A$6:$A$405,DATE($B$3,$B$2,Q$6),Kayıt!$B$6:$B$405,$A23,Kayıt!$J$6:$J$405,"Giriş yok")&gt;0,"?",IF(COUNTIFS(Kayıt!$A$6:$A$405,DATE($B$3,$B$2,Q$6),Kayıt!$B$6:$B$405,$A23,Kayıt!$H$6:$H$405,"&gt;-24")&gt;0,"Ç","")))</f>
        <v/>
      </c>
      <c r="R23" s="22" t="str">
        <f>IF(OR(OR($A23="",AND($B$4&lt;&gt;"",$C23&lt;&gt;$B$4)),R$6=""),"",IF(COUNTIFS(Kayıt!$A$6:$A$405,DATE($B$3,$B$2,R$6),Kayıt!$B$6:$B$405,$A23,Kayıt!$J$6:$J$405,"Çıkış yok")+COUNTIFS(Kayıt!$A$6:$A$405,DATE($B$3,$B$2,R$6),Kayıt!$B$6:$B$405,$A23,Kayıt!$J$6:$J$405,"Giriş yok")&gt;0,"?",IF(COUNTIFS(Kayıt!$A$6:$A$405,DATE($B$3,$B$2,R$6),Kayıt!$B$6:$B$405,$A23,Kayıt!$H$6:$H$405,"&gt;-24")&gt;0,"Ç","")))</f>
        <v/>
      </c>
      <c r="S23" s="22" t="str">
        <f>IF(OR(OR($A23="",AND($B$4&lt;&gt;"",$C23&lt;&gt;$B$4)),S$6=""),"",IF(COUNTIFS(Kayıt!$A$6:$A$405,DATE($B$3,$B$2,S$6),Kayıt!$B$6:$B$405,$A23,Kayıt!$J$6:$J$405,"Çıkış yok")+COUNTIFS(Kayıt!$A$6:$A$405,DATE($B$3,$B$2,S$6),Kayıt!$B$6:$B$405,$A23,Kayıt!$J$6:$J$405,"Giriş yok")&gt;0,"?",IF(COUNTIFS(Kayıt!$A$6:$A$405,DATE($B$3,$B$2,S$6),Kayıt!$B$6:$B$405,$A23,Kayıt!$H$6:$H$405,"&gt;-24")&gt;0,"Ç","")))</f>
        <v/>
      </c>
      <c r="T23" s="22" t="str">
        <f>IF(OR(OR($A23="",AND($B$4&lt;&gt;"",$C23&lt;&gt;$B$4)),T$6=""),"",IF(COUNTIFS(Kayıt!$A$6:$A$405,DATE($B$3,$B$2,T$6),Kayıt!$B$6:$B$405,$A23,Kayıt!$J$6:$J$405,"Çıkış yok")+COUNTIFS(Kayıt!$A$6:$A$405,DATE($B$3,$B$2,T$6),Kayıt!$B$6:$B$405,$A23,Kayıt!$J$6:$J$405,"Giriş yok")&gt;0,"?",IF(COUNTIFS(Kayıt!$A$6:$A$405,DATE($B$3,$B$2,T$6),Kayıt!$B$6:$B$405,$A23,Kayıt!$H$6:$H$405,"&gt;-24")&gt;0,"Ç","")))</f>
        <v/>
      </c>
      <c r="U23" s="22" t="str">
        <f>IF(OR(OR($A23="",AND($B$4&lt;&gt;"",$C23&lt;&gt;$B$4)),U$6=""),"",IF(COUNTIFS(Kayıt!$A$6:$A$405,DATE($B$3,$B$2,U$6),Kayıt!$B$6:$B$405,$A23,Kayıt!$J$6:$J$405,"Çıkış yok")+COUNTIFS(Kayıt!$A$6:$A$405,DATE($B$3,$B$2,U$6),Kayıt!$B$6:$B$405,$A23,Kayıt!$J$6:$J$405,"Giriş yok")&gt;0,"?",IF(COUNTIFS(Kayıt!$A$6:$A$405,DATE($B$3,$B$2,U$6),Kayıt!$B$6:$B$405,$A23,Kayıt!$H$6:$H$405,"&gt;-24")&gt;0,"Ç","")))</f>
        <v/>
      </c>
      <c r="V23" s="22" t="str">
        <f>IF(OR(OR($A23="",AND($B$4&lt;&gt;"",$C23&lt;&gt;$B$4)),V$6=""),"",IF(COUNTIFS(Kayıt!$A$6:$A$405,DATE($B$3,$B$2,V$6),Kayıt!$B$6:$B$405,$A23,Kayıt!$J$6:$J$405,"Çıkış yok")+COUNTIFS(Kayıt!$A$6:$A$405,DATE($B$3,$B$2,V$6),Kayıt!$B$6:$B$405,$A23,Kayıt!$J$6:$J$405,"Giriş yok")&gt;0,"?",IF(COUNTIFS(Kayıt!$A$6:$A$405,DATE($B$3,$B$2,V$6),Kayıt!$B$6:$B$405,$A23,Kayıt!$H$6:$H$405,"&gt;-24")&gt;0,"Ç","")))</f>
        <v/>
      </c>
      <c r="W23" s="22" t="str">
        <f>IF(OR(OR($A23="",AND($B$4&lt;&gt;"",$C23&lt;&gt;$B$4)),W$6=""),"",IF(COUNTIFS(Kayıt!$A$6:$A$405,DATE($B$3,$B$2,W$6),Kayıt!$B$6:$B$405,$A23,Kayıt!$J$6:$J$405,"Çıkış yok")+COUNTIFS(Kayıt!$A$6:$A$405,DATE($B$3,$B$2,W$6),Kayıt!$B$6:$B$405,$A23,Kayıt!$J$6:$J$405,"Giriş yok")&gt;0,"?",IF(COUNTIFS(Kayıt!$A$6:$A$405,DATE($B$3,$B$2,W$6),Kayıt!$B$6:$B$405,$A23,Kayıt!$H$6:$H$405,"&gt;-24")&gt;0,"Ç","")))</f>
        <v/>
      </c>
      <c r="X23" s="22" t="str">
        <f>IF(OR(OR($A23="",AND($B$4&lt;&gt;"",$C23&lt;&gt;$B$4)),X$6=""),"",IF(COUNTIFS(Kayıt!$A$6:$A$405,DATE($B$3,$B$2,X$6),Kayıt!$B$6:$B$405,$A23,Kayıt!$J$6:$J$405,"Çıkış yok")+COUNTIFS(Kayıt!$A$6:$A$405,DATE($B$3,$B$2,X$6),Kayıt!$B$6:$B$405,$A23,Kayıt!$J$6:$J$405,"Giriş yok")&gt;0,"?",IF(COUNTIFS(Kayıt!$A$6:$A$405,DATE($B$3,$B$2,X$6),Kayıt!$B$6:$B$405,$A23,Kayıt!$H$6:$H$405,"&gt;-24")&gt;0,"Ç","")))</f>
        <v/>
      </c>
      <c r="Y23" s="22" t="str">
        <f>IF(OR(OR($A23="",AND($B$4&lt;&gt;"",$C23&lt;&gt;$B$4)),Y$6=""),"",IF(COUNTIFS(Kayıt!$A$6:$A$405,DATE($B$3,$B$2,Y$6),Kayıt!$B$6:$B$405,$A23,Kayıt!$J$6:$J$405,"Çıkış yok")+COUNTIFS(Kayıt!$A$6:$A$405,DATE($B$3,$B$2,Y$6),Kayıt!$B$6:$B$405,$A23,Kayıt!$J$6:$J$405,"Giriş yok")&gt;0,"?",IF(COUNTIFS(Kayıt!$A$6:$A$405,DATE($B$3,$B$2,Y$6),Kayıt!$B$6:$B$405,$A23,Kayıt!$H$6:$H$405,"&gt;-24")&gt;0,"Ç","")))</f>
        <v/>
      </c>
      <c r="Z23" s="22" t="str">
        <f>IF(OR(OR($A23="",AND($B$4&lt;&gt;"",$C23&lt;&gt;$B$4)),Z$6=""),"",IF(COUNTIFS(Kayıt!$A$6:$A$405,DATE($B$3,$B$2,Z$6),Kayıt!$B$6:$B$405,$A23,Kayıt!$J$6:$J$405,"Çıkış yok")+COUNTIFS(Kayıt!$A$6:$A$405,DATE($B$3,$B$2,Z$6),Kayıt!$B$6:$B$405,$A23,Kayıt!$J$6:$J$405,"Giriş yok")&gt;0,"?",IF(COUNTIFS(Kayıt!$A$6:$A$405,DATE($B$3,$B$2,Z$6),Kayıt!$B$6:$B$405,$A23,Kayıt!$H$6:$H$405,"&gt;-24")&gt;0,"Ç","")))</f>
        <v/>
      </c>
      <c r="AA23" s="22" t="str">
        <f>IF(OR(OR($A23="",AND($B$4&lt;&gt;"",$C23&lt;&gt;$B$4)),AA$6=""),"",IF(COUNTIFS(Kayıt!$A$6:$A$405,DATE($B$3,$B$2,AA$6),Kayıt!$B$6:$B$405,$A23,Kayıt!$J$6:$J$405,"Çıkış yok")+COUNTIFS(Kayıt!$A$6:$A$405,DATE($B$3,$B$2,AA$6),Kayıt!$B$6:$B$405,$A23,Kayıt!$J$6:$J$405,"Giriş yok")&gt;0,"?",IF(COUNTIFS(Kayıt!$A$6:$A$405,DATE($B$3,$B$2,AA$6),Kayıt!$B$6:$B$405,$A23,Kayıt!$H$6:$H$405,"&gt;-24")&gt;0,"Ç","")))</f>
        <v/>
      </c>
      <c r="AB23" s="22" t="str">
        <f>IF(OR(OR($A23="",AND($B$4&lt;&gt;"",$C23&lt;&gt;$B$4)),AB$6=""),"",IF(COUNTIFS(Kayıt!$A$6:$A$405,DATE($B$3,$B$2,AB$6),Kayıt!$B$6:$B$405,$A23,Kayıt!$J$6:$J$405,"Çıkış yok")+COUNTIFS(Kayıt!$A$6:$A$405,DATE($B$3,$B$2,AB$6),Kayıt!$B$6:$B$405,$A23,Kayıt!$J$6:$J$405,"Giriş yok")&gt;0,"?",IF(COUNTIFS(Kayıt!$A$6:$A$405,DATE($B$3,$B$2,AB$6),Kayıt!$B$6:$B$405,$A23,Kayıt!$H$6:$H$405,"&gt;-24")&gt;0,"Ç","")))</f>
        <v/>
      </c>
      <c r="AC23" s="22" t="str">
        <f>IF(OR(OR($A23="",AND($B$4&lt;&gt;"",$C23&lt;&gt;$B$4)),AC$6=""),"",IF(COUNTIFS(Kayıt!$A$6:$A$405,DATE($B$3,$B$2,AC$6),Kayıt!$B$6:$B$405,$A23,Kayıt!$J$6:$J$405,"Çıkış yok")+COUNTIFS(Kayıt!$A$6:$A$405,DATE($B$3,$B$2,AC$6),Kayıt!$B$6:$B$405,$A23,Kayıt!$J$6:$J$405,"Giriş yok")&gt;0,"?",IF(COUNTIFS(Kayıt!$A$6:$A$405,DATE($B$3,$B$2,AC$6),Kayıt!$B$6:$B$405,$A23,Kayıt!$H$6:$H$405,"&gt;-24")&gt;0,"Ç","")))</f>
        <v/>
      </c>
      <c r="AD23" s="22" t="str">
        <f>IF(OR(OR($A23="",AND($B$4&lt;&gt;"",$C23&lt;&gt;$B$4)),AD$6=""),"",IF(COUNTIFS(Kayıt!$A$6:$A$405,DATE($B$3,$B$2,AD$6),Kayıt!$B$6:$B$405,$A23,Kayıt!$J$6:$J$405,"Çıkış yok")+COUNTIFS(Kayıt!$A$6:$A$405,DATE($B$3,$B$2,AD$6),Kayıt!$B$6:$B$405,$A23,Kayıt!$J$6:$J$405,"Giriş yok")&gt;0,"?",IF(COUNTIFS(Kayıt!$A$6:$A$405,DATE($B$3,$B$2,AD$6),Kayıt!$B$6:$B$405,$A23,Kayıt!$H$6:$H$405,"&gt;-24")&gt;0,"Ç","")))</f>
        <v/>
      </c>
      <c r="AE23" s="22" t="str">
        <f>IF(OR(OR($A23="",AND($B$4&lt;&gt;"",$C23&lt;&gt;$B$4)),AE$6=""),"",IF(COUNTIFS(Kayıt!$A$6:$A$405,DATE($B$3,$B$2,AE$6),Kayıt!$B$6:$B$405,$A23,Kayıt!$J$6:$J$405,"Çıkış yok")+COUNTIFS(Kayıt!$A$6:$A$405,DATE($B$3,$B$2,AE$6),Kayıt!$B$6:$B$405,$A23,Kayıt!$J$6:$J$405,"Giriş yok")&gt;0,"?",IF(COUNTIFS(Kayıt!$A$6:$A$405,DATE($B$3,$B$2,AE$6),Kayıt!$B$6:$B$405,$A23,Kayıt!$H$6:$H$405,"&gt;-24")&gt;0,"Ç","")))</f>
        <v/>
      </c>
      <c r="AF23" s="22" t="str">
        <f>IF(OR(OR($A23="",AND($B$4&lt;&gt;"",$C23&lt;&gt;$B$4)),AF$6=""),"",IF(COUNTIFS(Kayıt!$A$6:$A$405,DATE($B$3,$B$2,AF$6),Kayıt!$B$6:$B$405,$A23,Kayıt!$J$6:$J$405,"Çıkış yok")+COUNTIFS(Kayıt!$A$6:$A$405,DATE($B$3,$B$2,AF$6),Kayıt!$B$6:$B$405,$A23,Kayıt!$J$6:$J$405,"Giriş yok")&gt;0,"?",IF(COUNTIFS(Kayıt!$A$6:$A$405,DATE($B$3,$B$2,AF$6),Kayıt!$B$6:$B$405,$A23,Kayıt!$H$6:$H$405,"&gt;-24")&gt;0,"Ç","")))</f>
        <v/>
      </c>
      <c r="AG23" s="22" t="str">
        <f>IF(OR(OR($A23="",AND($B$4&lt;&gt;"",$C23&lt;&gt;$B$4)),AG$6=""),"",IF(COUNTIFS(Kayıt!$A$6:$A$405,DATE($B$3,$B$2,AG$6),Kayıt!$B$6:$B$405,$A23,Kayıt!$J$6:$J$405,"Çıkış yok")+COUNTIFS(Kayıt!$A$6:$A$405,DATE($B$3,$B$2,AG$6),Kayıt!$B$6:$B$405,$A23,Kayıt!$J$6:$J$405,"Giriş yok")&gt;0,"?",IF(COUNTIFS(Kayıt!$A$6:$A$405,DATE($B$3,$B$2,AG$6),Kayıt!$B$6:$B$405,$A23,Kayıt!$H$6:$H$405,"&gt;-24")&gt;0,"Ç","")))</f>
        <v/>
      </c>
      <c r="AH23" s="22" t="str">
        <f>IF(OR(OR($A23="",AND($B$4&lt;&gt;"",$C23&lt;&gt;$B$4)),AH$6=""),"",IF(COUNTIFS(Kayıt!$A$6:$A$405,DATE($B$3,$B$2,AH$6),Kayıt!$B$6:$B$405,$A23,Kayıt!$J$6:$J$405,"Çıkış yok")+COUNTIFS(Kayıt!$A$6:$A$405,DATE($B$3,$B$2,AH$6),Kayıt!$B$6:$B$405,$A23,Kayıt!$J$6:$J$405,"Giriş yok")&gt;0,"?",IF(COUNTIFS(Kayıt!$A$6:$A$405,DATE($B$3,$B$2,AH$6),Kayıt!$B$6:$B$405,$A23,Kayıt!$H$6:$H$405,"&gt;-24")&gt;0,"Ç","")))</f>
        <v/>
      </c>
      <c r="AI23" s="22" t="str">
        <f>IF(OR(OR($A23="",AND($B$4&lt;&gt;"",$C23&lt;&gt;$B$4)),AI$6=""),"",IF(COUNTIFS(Kayıt!$A$6:$A$405,DATE($B$3,$B$2,AI$6),Kayıt!$B$6:$B$405,$A23,Kayıt!$J$6:$J$405,"Çıkış yok")+COUNTIFS(Kayıt!$A$6:$A$405,DATE($B$3,$B$2,AI$6),Kayıt!$B$6:$B$405,$A23,Kayıt!$J$6:$J$405,"Giriş yok")&gt;0,"?",IF(COUNTIFS(Kayıt!$A$6:$A$405,DATE($B$3,$B$2,AI$6),Kayıt!$B$6:$B$405,$A23,Kayıt!$H$6:$H$405,"&gt;-24")&gt;0,"Ç","")))</f>
        <v/>
      </c>
      <c r="AJ23" s="22" t="str">
        <f>IF(OR(OR($A23="",AND($B$4&lt;&gt;"",$C23&lt;&gt;$B$4)),AJ$6=""),"",IF(COUNTIFS(Kayıt!$A$6:$A$405,DATE($B$3,$B$2,AJ$6),Kayıt!$B$6:$B$405,$A23,Kayıt!$J$6:$J$405,"Çıkış yok")+COUNTIFS(Kayıt!$A$6:$A$405,DATE($B$3,$B$2,AJ$6),Kayıt!$B$6:$B$405,$A23,Kayıt!$J$6:$J$405,"Giriş yok")&gt;0,"?",IF(COUNTIFS(Kayıt!$A$6:$A$405,DATE($B$3,$B$2,AJ$6),Kayıt!$B$6:$B$405,$A23,Kayıt!$H$6:$H$405,"&gt;-24")&gt;0,"Ç","")))</f>
        <v/>
      </c>
      <c r="AK23" s="22" t="str">
        <f>IF(OR(OR($A23="",AND($B$4&lt;&gt;"",$C23&lt;&gt;$B$4)),AK$6=""),"",IF(COUNTIFS(Kayıt!$A$6:$A$405,DATE($B$3,$B$2,AK$6),Kayıt!$B$6:$B$405,$A23,Kayıt!$J$6:$J$405,"Çıkış yok")+COUNTIFS(Kayıt!$A$6:$A$405,DATE($B$3,$B$2,AK$6),Kayıt!$B$6:$B$405,$A23,Kayıt!$J$6:$J$405,"Giriş yok")&gt;0,"?",IF(COUNTIFS(Kayıt!$A$6:$A$405,DATE($B$3,$B$2,AK$6),Kayıt!$B$6:$B$405,$A23,Kayıt!$H$6:$H$405,"&gt;-24")&gt;0,"Ç","")))</f>
        <v/>
      </c>
      <c r="AL23" s="22" t="str">
        <f>IF(OR(OR($A23="",AND($B$4&lt;&gt;"",$C23&lt;&gt;$B$4)),AL$6=""),"",IF(COUNTIFS(Kayıt!$A$6:$A$405,DATE($B$3,$B$2,AL$6),Kayıt!$B$6:$B$405,$A23,Kayıt!$J$6:$J$405,"Çıkış yok")+COUNTIFS(Kayıt!$A$6:$A$405,DATE($B$3,$B$2,AL$6),Kayıt!$B$6:$B$405,$A23,Kayıt!$J$6:$J$405,"Giriş yok")&gt;0,"?",IF(COUNTIFS(Kayıt!$A$6:$A$405,DATE($B$3,$B$2,AL$6),Kayıt!$B$6:$B$405,$A23,Kayıt!$H$6:$H$405,"&gt;-24")&gt;0,"Ç","")))</f>
        <v/>
      </c>
      <c r="AM23" s="22" t="str">
        <f>IF(OR(OR($A23="",AND($B$4&lt;&gt;"",$C23&lt;&gt;$B$4)),AM$6=""),"",IF(COUNTIFS(Kayıt!$A$6:$A$405,DATE($B$3,$B$2,AM$6),Kayıt!$B$6:$B$405,$A23,Kayıt!$J$6:$J$405,"Çıkış yok")+COUNTIFS(Kayıt!$A$6:$A$405,DATE($B$3,$B$2,AM$6),Kayıt!$B$6:$B$405,$A23,Kayıt!$J$6:$J$405,"Giriş yok")&gt;0,"?",IF(COUNTIFS(Kayıt!$A$6:$A$405,DATE($B$3,$B$2,AM$6),Kayıt!$B$6:$B$405,$A23,Kayıt!$H$6:$H$405,"&gt;-24")&gt;0,"Ç","")))</f>
        <v/>
      </c>
      <c r="AN23" s="22" t="str">
        <f>IF(OR(OR($A23="",AND($B$4&lt;&gt;"",$C23&lt;&gt;$B$4)),AN$6=""),"",IF(COUNTIFS(Kayıt!$A$6:$A$405,DATE($B$3,$B$2,AN$6),Kayıt!$B$6:$B$405,$A23,Kayıt!$J$6:$J$405,"Çıkış yok")+COUNTIFS(Kayıt!$A$6:$A$405,DATE($B$3,$B$2,AN$6),Kayıt!$B$6:$B$405,$A23,Kayıt!$J$6:$J$405,"Giriş yok")&gt;0,"?",IF(COUNTIFS(Kayıt!$A$6:$A$405,DATE($B$3,$B$2,AN$6),Kayıt!$B$6:$B$405,$A23,Kayıt!$H$6:$H$405,"&gt;-24")&gt;0,"Ç","")))</f>
        <v/>
      </c>
      <c r="AO23" s="22" t="str">
        <f>IF(OR(OR($A23="",AND($B$4&lt;&gt;"",$C23&lt;&gt;$B$4)),AO$6=""),"",IF(COUNTIFS(Kayıt!$A$6:$A$405,DATE($B$3,$B$2,AO$6),Kayıt!$B$6:$B$405,$A23,Kayıt!$J$6:$J$405,"Çıkış yok")+COUNTIFS(Kayıt!$A$6:$A$405,DATE($B$3,$B$2,AO$6),Kayıt!$B$6:$B$405,$A23,Kayıt!$J$6:$J$405,"Giriş yok")&gt;0,"?",IF(COUNTIFS(Kayıt!$A$6:$A$405,DATE($B$3,$B$2,AO$6),Kayıt!$B$6:$B$405,$A23,Kayıt!$H$6:$H$405,"&gt;-24")&gt;0,"Ç","")))</f>
        <v/>
      </c>
      <c r="AP23" s="22" t="str">
        <f>IF(OR(OR($A23="",AND($B$4&lt;&gt;"",$C23&lt;&gt;$B$4)),AP$6=""),"",IF(COUNTIFS(Kayıt!$A$6:$A$405,DATE($B$3,$B$2,AP$6),Kayıt!$B$6:$B$405,$A23,Kayıt!$J$6:$J$405,"Çıkış yok")+COUNTIFS(Kayıt!$A$6:$A$405,DATE($B$3,$B$2,AP$6),Kayıt!$B$6:$B$405,$A23,Kayıt!$J$6:$J$405,"Giriş yok")&gt;0,"?",IF(COUNTIFS(Kayıt!$A$6:$A$405,DATE($B$3,$B$2,AP$6),Kayıt!$B$6:$B$405,$A23,Kayıt!$H$6:$H$405,"&gt;-24")&gt;0,"Ç","")))</f>
        <v/>
      </c>
    </row>
    <row r="24" spans="1:42" ht="18" customHeight="1" x14ac:dyDescent="0.2">
      <c r="A24" s="28" t="str">
        <f>IF(Çalışanlar!$B21="","",Çalışanlar!$B21)</f>
        <v/>
      </c>
      <c r="B24" s="12" t="str">
        <f>IF(Çalışanlar!$C21="","",Çalışanlar!$C21)</f>
        <v/>
      </c>
      <c r="C24" s="12" t="str">
        <f>IF(Çalışanlar!$D21="","",Çalışanlar!$D21)</f>
        <v/>
      </c>
      <c r="D24" s="29" t="str">
        <f t="shared" si="1"/>
        <v/>
      </c>
      <c r="E24" s="30" t="str">
        <f>IF(OR($A24="",AND($B$4&lt;&gt;"",$C24&lt;&gt;$B$4)),"",SUMIFS(Kayıt!$H$6:$H$405,Kayıt!$A$6:$A$405,"&gt;="&amp;DATE($B$3,$B$2,1),Kayıt!$A$6:$A$405,"&lt;"&amp;DATE($B$3,$B$2+1,1),Kayıt!$B$6:$B$405,$A24))</f>
        <v/>
      </c>
      <c r="F24" s="31" t="str">
        <f t="shared" si="2"/>
        <v/>
      </c>
      <c r="G24" s="22" t="str">
        <f>IF(OR($A24="",AND($B$4&lt;&gt;"",$C24&lt;&gt;$B$4)),"",COUNTIFS(Kayıt!$A$6:$A$405,"&gt;="&amp;DATE($B$3,$B$2,1),Kayıt!$A$6:$A$405,"&lt;"&amp;DATE($B$3,$B$2+1,1),Kayıt!$B$6:$B$405,$A24,Kayıt!$I$6:$I$405,"&gt;0"))</f>
        <v/>
      </c>
      <c r="H24" s="22" t="str">
        <f>IF(OR($A24="",AND($B$4&lt;&gt;"",$C24&lt;&gt;$B$4)),"",SUMIFS(Kayıt!$I$6:$I$405,Kayıt!$A$6:$A$405,"&gt;="&amp;DATE($B$3,$B$2,1),Kayıt!$A$6:$A$405,"&lt;"&amp;DATE($B$3,$B$2+1,1),Kayıt!$B$6:$B$405,$A24))</f>
        <v/>
      </c>
      <c r="I24" s="22" t="str">
        <f t="shared" si="3"/>
        <v/>
      </c>
      <c r="J24" s="22" t="str">
        <f>IF(OR($A24="",AND($B$4&lt;&gt;"",$C24&lt;&gt;$B$4)),"",COUNTIFS(Kayıt!$A$6:$A$405,"&gt;="&amp;DATE($B$3,$B$2,1),Kayıt!$A$6:$A$405,"&lt;"&amp;DATE($B$3,$B$2+1,1),Kayıt!$B$6:$B$405,$A24,Kayıt!$H$6:$H$405,"&gt;"&amp;$H$3))</f>
        <v/>
      </c>
      <c r="L24" s="22" t="str">
        <f>IF(OR(OR($A24="",AND($B$4&lt;&gt;"",$C24&lt;&gt;$B$4)),L$6=""),"",IF(COUNTIFS(Kayıt!$A$6:$A$405,DATE($B$3,$B$2,L$6),Kayıt!$B$6:$B$405,$A24,Kayıt!$J$6:$J$405,"Çıkış yok")+COUNTIFS(Kayıt!$A$6:$A$405,DATE($B$3,$B$2,L$6),Kayıt!$B$6:$B$405,$A24,Kayıt!$J$6:$J$405,"Giriş yok")&gt;0,"?",IF(COUNTIFS(Kayıt!$A$6:$A$405,DATE($B$3,$B$2,L$6),Kayıt!$B$6:$B$405,$A24,Kayıt!$H$6:$H$405,"&gt;-24")&gt;0,"Ç","")))</f>
        <v/>
      </c>
      <c r="M24" s="22" t="str">
        <f>IF(OR(OR($A24="",AND($B$4&lt;&gt;"",$C24&lt;&gt;$B$4)),M$6=""),"",IF(COUNTIFS(Kayıt!$A$6:$A$405,DATE($B$3,$B$2,M$6),Kayıt!$B$6:$B$405,$A24,Kayıt!$J$6:$J$405,"Çıkış yok")+COUNTIFS(Kayıt!$A$6:$A$405,DATE($B$3,$B$2,M$6),Kayıt!$B$6:$B$405,$A24,Kayıt!$J$6:$J$405,"Giriş yok")&gt;0,"?",IF(COUNTIFS(Kayıt!$A$6:$A$405,DATE($B$3,$B$2,M$6),Kayıt!$B$6:$B$405,$A24,Kayıt!$H$6:$H$405,"&gt;-24")&gt;0,"Ç","")))</f>
        <v/>
      </c>
      <c r="N24" s="22" t="str">
        <f>IF(OR(OR($A24="",AND($B$4&lt;&gt;"",$C24&lt;&gt;$B$4)),N$6=""),"",IF(COUNTIFS(Kayıt!$A$6:$A$405,DATE($B$3,$B$2,N$6),Kayıt!$B$6:$B$405,$A24,Kayıt!$J$6:$J$405,"Çıkış yok")+COUNTIFS(Kayıt!$A$6:$A$405,DATE($B$3,$B$2,N$6),Kayıt!$B$6:$B$405,$A24,Kayıt!$J$6:$J$405,"Giriş yok")&gt;0,"?",IF(COUNTIFS(Kayıt!$A$6:$A$405,DATE($B$3,$B$2,N$6),Kayıt!$B$6:$B$405,$A24,Kayıt!$H$6:$H$405,"&gt;-24")&gt;0,"Ç","")))</f>
        <v/>
      </c>
      <c r="O24" s="22" t="str">
        <f>IF(OR(OR($A24="",AND($B$4&lt;&gt;"",$C24&lt;&gt;$B$4)),O$6=""),"",IF(COUNTIFS(Kayıt!$A$6:$A$405,DATE($B$3,$B$2,O$6),Kayıt!$B$6:$B$405,$A24,Kayıt!$J$6:$J$405,"Çıkış yok")+COUNTIFS(Kayıt!$A$6:$A$405,DATE($B$3,$B$2,O$6),Kayıt!$B$6:$B$405,$A24,Kayıt!$J$6:$J$405,"Giriş yok")&gt;0,"?",IF(COUNTIFS(Kayıt!$A$6:$A$405,DATE($B$3,$B$2,O$6),Kayıt!$B$6:$B$405,$A24,Kayıt!$H$6:$H$405,"&gt;-24")&gt;0,"Ç","")))</f>
        <v/>
      </c>
      <c r="P24" s="22" t="str">
        <f>IF(OR(OR($A24="",AND($B$4&lt;&gt;"",$C24&lt;&gt;$B$4)),P$6=""),"",IF(COUNTIFS(Kayıt!$A$6:$A$405,DATE($B$3,$B$2,P$6),Kayıt!$B$6:$B$405,$A24,Kayıt!$J$6:$J$405,"Çıkış yok")+COUNTIFS(Kayıt!$A$6:$A$405,DATE($B$3,$B$2,P$6),Kayıt!$B$6:$B$405,$A24,Kayıt!$J$6:$J$405,"Giriş yok")&gt;0,"?",IF(COUNTIFS(Kayıt!$A$6:$A$405,DATE($B$3,$B$2,P$6),Kayıt!$B$6:$B$405,$A24,Kayıt!$H$6:$H$405,"&gt;-24")&gt;0,"Ç","")))</f>
        <v/>
      </c>
      <c r="Q24" s="22" t="str">
        <f>IF(OR(OR($A24="",AND($B$4&lt;&gt;"",$C24&lt;&gt;$B$4)),Q$6=""),"",IF(COUNTIFS(Kayıt!$A$6:$A$405,DATE($B$3,$B$2,Q$6),Kayıt!$B$6:$B$405,$A24,Kayıt!$J$6:$J$405,"Çıkış yok")+COUNTIFS(Kayıt!$A$6:$A$405,DATE($B$3,$B$2,Q$6),Kayıt!$B$6:$B$405,$A24,Kayıt!$J$6:$J$405,"Giriş yok")&gt;0,"?",IF(COUNTIFS(Kayıt!$A$6:$A$405,DATE($B$3,$B$2,Q$6),Kayıt!$B$6:$B$405,$A24,Kayıt!$H$6:$H$405,"&gt;-24")&gt;0,"Ç","")))</f>
        <v/>
      </c>
      <c r="R24" s="22" t="str">
        <f>IF(OR(OR($A24="",AND($B$4&lt;&gt;"",$C24&lt;&gt;$B$4)),R$6=""),"",IF(COUNTIFS(Kayıt!$A$6:$A$405,DATE($B$3,$B$2,R$6),Kayıt!$B$6:$B$405,$A24,Kayıt!$J$6:$J$405,"Çıkış yok")+COUNTIFS(Kayıt!$A$6:$A$405,DATE($B$3,$B$2,R$6),Kayıt!$B$6:$B$405,$A24,Kayıt!$J$6:$J$405,"Giriş yok")&gt;0,"?",IF(COUNTIFS(Kayıt!$A$6:$A$405,DATE($B$3,$B$2,R$6),Kayıt!$B$6:$B$405,$A24,Kayıt!$H$6:$H$405,"&gt;-24")&gt;0,"Ç","")))</f>
        <v/>
      </c>
      <c r="S24" s="22" t="str">
        <f>IF(OR(OR($A24="",AND($B$4&lt;&gt;"",$C24&lt;&gt;$B$4)),S$6=""),"",IF(COUNTIFS(Kayıt!$A$6:$A$405,DATE($B$3,$B$2,S$6),Kayıt!$B$6:$B$405,$A24,Kayıt!$J$6:$J$405,"Çıkış yok")+COUNTIFS(Kayıt!$A$6:$A$405,DATE($B$3,$B$2,S$6),Kayıt!$B$6:$B$405,$A24,Kayıt!$J$6:$J$405,"Giriş yok")&gt;0,"?",IF(COUNTIFS(Kayıt!$A$6:$A$405,DATE($B$3,$B$2,S$6),Kayıt!$B$6:$B$405,$A24,Kayıt!$H$6:$H$405,"&gt;-24")&gt;0,"Ç","")))</f>
        <v/>
      </c>
      <c r="T24" s="22" t="str">
        <f>IF(OR(OR($A24="",AND($B$4&lt;&gt;"",$C24&lt;&gt;$B$4)),T$6=""),"",IF(COUNTIFS(Kayıt!$A$6:$A$405,DATE($B$3,$B$2,T$6),Kayıt!$B$6:$B$405,$A24,Kayıt!$J$6:$J$405,"Çıkış yok")+COUNTIFS(Kayıt!$A$6:$A$405,DATE($B$3,$B$2,T$6),Kayıt!$B$6:$B$405,$A24,Kayıt!$J$6:$J$405,"Giriş yok")&gt;0,"?",IF(COUNTIFS(Kayıt!$A$6:$A$405,DATE($B$3,$B$2,T$6),Kayıt!$B$6:$B$405,$A24,Kayıt!$H$6:$H$405,"&gt;-24")&gt;0,"Ç","")))</f>
        <v/>
      </c>
      <c r="U24" s="22" t="str">
        <f>IF(OR(OR($A24="",AND($B$4&lt;&gt;"",$C24&lt;&gt;$B$4)),U$6=""),"",IF(COUNTIFS(Kayıt!$A$6:$A$405,DATE($B$3,$B$2,U$6),Kayıt!$B$6:$B$405,$A24,Kayıt!$J$6:$J$405,"Çıkış yok")+COUNTIFS(Kayıt!$A$6:$A$405,DATE($B$3,$B$2,U$6),Kayıt!$B$6:$B$405,$A24,Kayıt!$J$6:$J$405,"Giriş yok")&gt;0,"?",IF(COUNTIFS(Kayıt!$A$6:$A$405,DATE($B$3,$B$2,U$6),Kayıt!$B$6:$B$405,$A24,Kayıt!$H$6:$H$405,"&gt;-24")&gt;0,"Ç","")))</f>
        <v/>
      </c>
      <c r="V24" s="22" t="str">
        <f>IF(OR(OR($A24="",AND($B$4&lt;&gt;"",$C24&lt;&gt;$B$4)),V$6=""),"",IF(COUNTIFS(Kayıt!$A$6:$A$405,DATE($B$3,$B$2,V$6),Kayıt!$B$6:$B$405,$A24,Kayıt!$J$6:$J$405,"Çıkış yok")+COUNTIFS(Kayıt!$A$6:$A$405,DATE($B$3,$B$2,V$6),Kayıt!$B$6:$B$405,$A24,Kayıt!$J$6:$J$405,"Giriş yok")&gt;0,"?",IF(COUNTIFS(Kayıt!$A$6:$A$405,DATE($B$3,$B$2,V$6),Kayıt!$B$6:$B$405,$A24,Kayıt!$H$6:$H$405,"&gt;-24")&gt;0,"Ç","")))</f>
        <v/>
      </c>
      <c r="W24" s="22" t="str">
        <f>IF(OR(OR($A24="",AND($B$4&lt;&gt;"",$C24&lt;&gt;$B$4)),W$6=""),"",IF(COUNTIFS(Kayıt!$A$6:$A$405,DATE($B$3,$B$2,W$6),Kayıt!$B$6:$B$405,$A24,Kayıt!$J$6:$J$405,"Çıkış yok")+COUNTIFS(Kayıt!$A$6:$A$405,DATE($B$3,$B$2,W$6),Kayıt!$B$6:$B$405,$A24,Kayıt!$J$6:$J$405,"Giriş yok")&gt;0,"?",IF(COUNTIFS(Kayıt!$A$6:$A$405,DATE($B$3,$B$2,W$6),Kayıt!$B$6:$B$405,$A24,Kayıt!$H$6:$H$405,"&gt;-24")&gt;0,"Ç","")))</f>
        <v/>
      </c>
      <c r="X24" s="22" t="str">
        <f>IF(OR(OR($A24="",AND($B$4&lt;&gt;"",$C24&lt;&gt;$B$4)),X$6=""),"",IF(COUNTIFS(Kayıt!$A$6:$A$405,DATE($B$3,$B$2,X$6),Kayıt!$B$6:$B$405,$A24,Kayıt!$J$6:$J$405,"Çıkış yok")+COUNTIFS(Kayıt!$A$6:$A$405,DATE($B$3,$B$2,X$6),Kayıt!$B$6:$B$405,$A24,Kayıt!$J$6:$J$405,"Giriş yok")&gt;0,"?",IF(COUNTIFS(Kayıt!$A$6:$A$405,DATE($B$3,$B$2,X$6),Kayıt!$B$6:$B$405,$A24,Kayıt!$H$6:$H$405,"&gt;-24")&gt;0,"Ç","")))</f>
        <v/>
      </c>
      <c r="Y24" s="22" t="str">
        <f>IF(OR(OR($A24="",AND($B$4&lt;&gt;"",$C24&lt;&gt;$B$4)),Y$6=""),"",IF(COUNTIFS(Kayıt!$A$6:$A$405,DATE($B$3,$B$2,Y$6),Kayıt!$B$6:$B$405,$A24,Kayıt!$J$6:$J$405,"Çıkış yok")+COUNTIFS(Kayıt!$A$6:$A$405,DATE($B$3,$B$2,Y$6),Kayıt!$B$6:$B$405,$A24,Kayıt!$J$6:$J$405,"Giriş yok")&gt;0,"?",IF(COUNTIFS(Kayıt!$A$6:$A$405,DATE($B$3,$B$2,Y$6),Kayıt!$B$6:$B$405,$A24,Kayıt!$H$6:$H$405,"&gt;-24")&gt;0,"Ç","")))</f>
        <v/>
      </c>
      <c r="Z24" s="22" t="str">
        <f>IF(OR(OR($A24="",AND($B$4&lt;&gt;"",$C24&lt;&gt;$B$4)),Z$6=""),"",IF(COUNTIFS(Kayıt!$A$6:$A$405,DATE($B$3,$B$2,Z$6),Kayıt!$B$6:$B$405,$A24,Kayıt!$J$6:$J$405,"Çıkış yok")+COUNTIFS(Kayıt!$A$6:$A$405,DATE($B$3,$B$2,Z$6),Kayıt!$B$6:$B$405,$A24,Kayıt!$J$6:$J$405,"Giriş yok")&gt;0,"?",IF(COUNTIFS(Kayıt!$A$6:$A$405,DATE($B$3,$B$2,Z$6),Kayıt!$B$6:$B$405,$A24,Kayıt!$H$6:$H$405,"&gt;-24")&gt;0,"Ç","")))</f>
        <v/>
      </c>
      <c r="AA24" s="22" t="str">
        <f>IF(OR(OR($A24="",AND($B$4&lt;&gt;"",$C24&lt;&gt;$B$4)),AA$6=""),"",IF(COUNTIFS(Kayıt!$A$6:$A$405,DATE($B$3,$B$2,AA$6),Kayıt!$B$6:$B$405,$A24,Kayıt!$J$6:$J$405,"Çıkış yok")+COUNTIFS(Kayıt!$A$6:$A$405,DATE($B$3,$B$2,AA$6),Kayıt!$B$6:$B$405,$A24,Kayıt!$J$6:$J$405,"Giriş yok")&gt;0,"?",IF(COUNTIFS(Kayıt!$A$6:$A$405,DATE($B$3,$B$2,AA$6),Kayıt!$B$6:$B$405,$A24,Kayıt!$H$6:$H$405,"&gt;-24")&gt;0,"Ç","")))</f>
        <v/>
      </c>
      <c r="AB24" s="22" t="str">
        <f>IF(OR(OR($A24="",AND($B$4&lt;&gt;"",$C24&lt;&gt;$B$4)),AB$6=""),"",IF(COUNTIFS(Kayıt!$A$6:$A$405,DATE($B$3,$B$2,AB$6),Kayıt!$B$6:$B$405,$A24,Kayıt!$J$6:$J$405,"Çıkış yok")+COUNTIFS(Kayıt!$A$6:$A$405,DATE($B$3,$B$2,AB$6),Kayıt!$B$6:$B$405,$A24,Kayıt!$J$6:$J$405,"Giriş yok")&gt;0,"?",IF(COUNTIFS(Kayıt!$A$6:$A$405,DATE($B$3,$B$2,AB$6),Kayıt!$B$6:$B$405,$A24,Kayıt!$H$6:$H$405,"&gt;-24")&gt;0,"Ç","")))</f>
        <v/>
      </c>
      <c r="AC24" s="22" t="str">
        <f>IF(OR(OR($A24="",AND($B$4&lt;&gt;"",$C24&lt;&gt;$B$4)),AC$6=""),"",IF(COUNTIFS(Kayıt!$A$6:$A$405,DATE($B$3,$B$2,AC$6),Kayıt!$B$6:$B$405,$A24,Kayıt!$J$6:$J$405,"Çıkış yok")+COUNTIFS(Kayıt!$A$6:$A$405,DATE($B$3,$B$2,AC$6),Kayıt!$B$6:$B$405,$A24,Kayıt!$J$6:$J$405,"Giriş yok")&gt;0,"?",IF(COUNTIFS(Kayıt!$A$6:$A$405,DATE($B$3,$B$2,AC$6),Kayıt!$B$6:$B$405,$A24,Kayıt!$H$6:$H$405,"&gt;-24")&gt;0,"Ç","")))</f>
        <v/>
      </c>
      <c r="AD24" s="22" t="str">
        <f>IF(OR(OR($A24="",AND($B$4&lt;&gt;"",$C24&lt;&gt;$B$4)),AD$6=""),"",IF(COUNTIFS(Kayıt!$A$6:$A$405,DATE($B$3,$B$2,AD$6),Kayıt!$B$6:$B$405,$A24,Kayıt!$J$6:$J$405,"Çıkış yok")+COUNTIFS(Kayıt!$A$6:$A$405,DATE($B$3,$B$2,AD$6),Kayıt!$B$6:$B$405,$A24,Kayıt!$J$6:$J$405,"Giriş yok")&gt;0,"?",IF(COUNTIFS(Kayıt!$A$6:$A$405,DATE($B$3,$B$2,AD$6),Kayıt!$B$6:$B$405,$A24,Kayıt!$H$6:$H$405,"&gt;-24")&gt;0,"Ç","")))</f>
        <v/>
      </c>
      <c r="AE24" s="22" t="str">
        <f>IF(OR(OR($A24="",AND($B$4&lt;&gt;"",$C24&lt;&gt;$B$4)),AE$6=""),"",IF(COUNTIFS(Kayıt!$A$6:$A$405,DATE($B$3,$B$2,AE$6),Kayıt!$B$6:$B$405,$A24,Kayıt!$J$6:$J$405,"Çıkış yok")+COUNTIFS(Kayıt!$A$6:$A$405,DATE($B$3,$B$2,AE$6),Kayıt!$B$6:$B$405,$A24,Kayıt!$J$6:$J$405,"Giriş yok")&gt;0,"?",IF(COUNTIFS(Kayıt!$A$6:$A$405,DATE($B$3,$B$2,AE$6),Kayıt!$B$6:$B$405,$A24,Kayıt!$H$6:$H$405,"&gt;-24")&gt;0,"Ç","")))</f>
        <v/>
      </c>
      <c r="AF24" s="22" t="str">
        <f>IF(OR(OR($A24="",AND($B$4&lt;&gt;"",$C24&lt;&gt;$B$4)),AF$6=""),"",IF(COUNTIFS(Kayıt!$A$6:$A$405,DATE($B$3,$B$2,AF$6),Kayıt!$B$6:$B$405,$A24,Kayıt!$J$6:$J$405,"Çıkış yok")+COUNTIFS(Kayıt!$A$6:$A$405,DATE($B$3,$B$2,AF$6),Kayıt!$B$6:$B$405,$A24,Kayıt!$J$6:$J$405,"Giriş yok")&gt;0,"?",IF(COUNTIFS(Kayıt!$A$6:$A$405,DATE($B$3,$B$2,AF$6),Kayıt!$B$6:$B$405,$A24,Kayıt!$H$6:$H$405,"&gt;-24")&gt;0,"Ç","")))</f>
        <v/>
      </c>
      <c r="AG24" s="22" t="str">
        <f>IF(OR(OR($A24="",AND($B$4&lt;&gt;"",$C24&lt;&gt;$B$4)),AG$6=""),"",IF(COUNTIFS(Kayıt!$A$6:$A$405,DATE($B$3,$B$2,AG$6),Kayıt!$B$6:$B$405,$A24,Kayıt!$J$6:$J$405,"Çıkış yok")+COUNTIFS(Kayıt!$A$6:$A$405,DATE($B$3,$B$2,AG$6),Kayıt!$B$6:$B$405,$A24,Kayıt!$J$6:$J$405,"Giriş yok")&gt;0,"?",IF(COUNTIFS(Kayıt!$A$6:$A$405,DATE($B$3,$B$2,AG$6),Kayıt!$B$6:$B$405,$A24,Kayıt!$H$6:$H$405,"&gt;-24")&gt;0,"Ç","")))</f>
        <v/>
      </c>
      <c r="AH24" s="22" t="str">
        <f>IF(OR(OR($A24="",AND($B$4&lt;&gt;"",$C24&lt;&gt;$B$4)),AH$6=""),"",IF(COUNTIFS(Kayıt!$A$6:$A$405,DATE($B$3,$B$2,AH$6),Kayıt!$B$6:$B$405,$A24,Kayıt!$J$6:$J$405,"Çıkış yok")+COUNTIFS(Kayıt!$A$6:$A$405,DATE($B$3,$B$2,AH$6),Kayıt!$B$6:$B$405,$A24,Kayıt!$J$6:$J$405,"Giriş yok")&gt;0,"?",IF(COUNTIFS(Kayıt!$A$6:$A$405,DATE($B$3,$B$2,AH$6),Kayıt!$B$6:$B$405,$A24,Kayıt!$H$6:$H$405,"&gt;-24")&gt;0,"Ç","")))</f>
        <v/>
      </c>
      <c r="AI24" s="22" t="str">
        <f>IF(OR(OR($A24="",AND($B$4&lt;&gt;"",$C24&lt;&gt;$B$4)),AI$6=""),"",IF(COUNTIFS(Kayıt!$A$6:$A$405,DATE($B$3,$B$2,AI$6),Kayıt!$B$6:$B$405,$A24,Kayıt!$J$6:$J$405,"Çıkış yok")+COUNTIFS(Kayıt!$A$6:$A$405,DATE($B$3,$B$2,AI$6),Kayıt!$B$6:$B$405,$A24,Kayıt!$J$6:$J$405,"Giriş yok")&gt;0,"?",IF(COUNTIFS(Kayıt!$A$6:$A$405,DATE($B$3,$B$2,AI$6),Kayıt!$B$6:$B$405,$A24,Kayıt!$H$6:$H$405,"&gt;-24")&gt;0,"Ç","")))</f>
        <v/>
      </c>
      <c r="AJ24" s="22" t="str">
        <f>IF(OR(OR($A24="",AND($B$4&lt;&gt;"",$C24&lt;&gt;$B$4)),AJ$6=""),"",IF(COUNTIFS(Kayıt!$A$6:$A$405,DATE($B$3,$B$2,AJ$6),Kayıt!$B$6:$B$405,$A24,Kayıt!$J$6:$J$405,"Çıkış yok")+COUNTIFS(Kayıt!$A$6:$A$405,DATE($B$3,$B$2,AJ$6),Kayıt!$B$6:$B$405,$A24,Kayıt!$J$6:$J$405,"Giriş yok")&gt;0,"?",IF(COUNTIFS(Kayıt!$A$6:$A$405,DATE($B$3,$B$2,AJ$6),Kayıt!$B$6:$B$405,$A24,Kayıt!$H$6:$H$405,"&gt;-24")&gt;0,"Ç","")))</f>
        <v/>
      </c>
      <c r="AK24" s="22" t="str">
        <f>IF(OR(OR($A24="",AND($B$4&lt;&gt;"",$C24&lt;&gt;$B$4)),AK$6=""),"",IF(COUNTIFS(Kayıt!$A$6:$A$405,DATE($B$3,$B$2,AK$6),Kayıt!$B$6:$B$405,$A24,Kayıt!$J$6:$J$405,"Çıkış yok")+COUNTIFS(Kayıt!$A$6:$A$405,DATE($B$3,$B$2,AK$6),Kayıt!$B$6:$B$405,$A24,Kayıt!$J$6:$J$405,"Giriş yok")&gt;0,"?",IF(COUNTIFS(Kayıt!$A$6:$A$405,DATE($B$3,$B$2,AK$6),Kayıt!$B$6:$B$405,$A24,Kayıt!$H$6:$H$405,"&gt;-24")&gt;0,"Ç","")))</f>
        <v/>
      </c>
      <c r="AL24" s="22" t="str">
        <f>IF(OR(OR($A24="",AND($B$4&lt;&gt;"",$C24&lt;&gt;$B$4)),AL$6=""),"",IF(COUNTIFS(Kayıt!$A$6:$A$405,DATE($B$3,$B$2,AL$6),Kayıt!$B$6:$B$405,$A24,Kayıt!$J$6:$J$405,"Çıkış yok")+COUNTIFS(Kayıt!$A$6:$A$405,DATE($B$3,$B$2,AL$6),Kayıt!$B$6:$B$405,$A24,Kayıt!$J$6:$J$405,"Giriş yok")&gt;0,"?",IF(COUNTIFS(Kayıt!$A$6:$A$405,DATE($B$3,$B$2,AL$6),Kayıt!$B$6:$B$405,$A24,Kayıt!$H$6:$H$405,"&gt;-24")&gt;0,"Ç","")))</f>
        <v/>
      </c>
      <c r="AM24" s="22" t="str">
        <f>IF(OR(OR($A24="",AND($B$4&lt;&gt;"",$C24&lt;&gt;$B$4)),AM$6=""),"",IF(COUNTIFS(Kayıt!$A$6:$A$405,DATE($B$3,$B$2,AM$6),Kayıt!$B$6:$B$405,$A24,Kayıt!$J$6:$J$405,"Çıkış yok")+COUNTIFS(Kayıt!$A$6:$A$405,DATE($B$3,$B$2,AM$6),Kayıt!$B$6:$B$405,$A24,Kayıt!$J$6:$J$405,"Giriş yok")&gt;0,"?",IF(COUNTIFS(Kayıt!$A$6:$A$405,DATE($B$3,$B$2,AM$6),Kayıt!$B$6:$B$405,$A24,Kayıt!$H$6:$H$405,"&gt;-24")&gt;0,"Ç","")))</f>
        <v/>
      </c>
      <c r="AN24" s="22" t="str">
        <f>IF(OR(OR($A24="",AND($B$4&lt;&gt;"",$C24&lt;&gt;$B$4)),AN$6=""),"",IF(COUNTIFS(Kayıt!$A$6:$A$405,DATE($B$3,$B$2,AN$6),Kayıt!$B$6:$B$405,$A24,Kayıt!$J$6:$J$405,"Çıkış yok")+COUNTIFS(Kayıt!$A$6:$A$405,DATE($B$3,$B$2,AN$6),Kayıt!$B$6:$B$405,$A24,Kayıt!$J$6:$J$405,"Giriş yok")&gt;0,"?",IF(COUNTIFS(Kayıt!$A$6:$A$405,DATE($B$3,$B$2,AN$6),Kayıt!$B$6:$B$405,$A24,Kayıt!$H$6:$H$405,"&gt;-24")&gt;0,"Ç","")))</f>
        <v/>
      </c>
      <c r="AO24" s="22" t="str">
        <f>IF(OR(OR($A24="",AND($B$4&lt;&gt;"",$C24&lt;&gt;$B$4)),AO$6=""),"",IF(COUNTIFS(Kayıt!$A$6:$A$405,DATE($B$3,$B$2,AO$6),Kayıt!$B$6:$B$405,$A24,Kayıt!$J$6:$J$405,"Çıkış yok")+COUNTIFS(Kayıt!$A$6:$A$405,DATE($B$3,$B$2,AO$6),Kayıt!$B$6:$B$405,$A24,Kayıt!$J$6:$J$405,"Giriş yok")&gt;0,"?",IF(COUNTIFS(Kayıt!$A$6:$A$405,DATE($B$3,$B$2,AO$6),Kayıt!$B$6:$B$405,$A24,Kayıt!$H$6:$H$405,"&gt;-24")&gt;0,"Ç","")))</f>
        <v/>
      </c>
      <c r="AP24" s="22" t="str">
        <f>IF(OR(OR($A24="",AND($B$4&lt;&gt;"",$C24&lt;&gt;$B$4)),AP$6=""),"",IF(COUNTIFS(Kayıt!$A$6:$A$405,DATE($B$3,$B$2,AP$6),Kayıt!$B$6:$B$405,$A24,Kayıt!$J$6:$J$405,"Çıkış yok")+COUNTIFS(Kayıt!$A$6:$A$405,DATE($B$3,$B$2,AP$6),Kayıt!$B$6:$B$405,$A24,Kayıt!$J$6:$J$405,"Giriş yok")&gt;0,"?",IF(COUNTIFS(Kayıt!$A$6:$A$405,DATE($B$3,$B$2,AP$6),Kayıt!$B$6:$B$405,$A24,Kayıt!$H$6:$H$405,"&gt;-24")&gt;0,"Ç","")))</f>
        <v/>
      </c>
    </row>
    <row r="25" spans="1:42" ht="18" customHeight="1" x14ac:dyDescent="0.2">
      <c r="A25" s="28" t="str">
        <f>IF(Çalışanlar!$B22="","",Çalışanlar!$B22)</f>
        <v/>
      </c>
      <c r="B25" s="12" t="str">
        <f>IF(Çalışanlar!$C22="","",Çalışanlar!$C22)</f>
        <v/>
      </c>
      <c r="C25" s="12" t="str">
        <f>IF(Çalışanlar!$D22="","",Çalışanlar!$D22)</f>
        <v/>
      </c>
      <c r="D25" s="29" t="str">
        <f t="shared" si="1"/>
        <v/>
      </c>
      <c r="E25" s="30" t="str">
        <f>IF(OR($A25="",AND($B$4&lt;&gt;"",$C25&lt;&gt;$B$4)),"",SUMIFS(Kayıt!$H$6:$H$405,Kayıt!$A$6:$A$405,"&gt;="&amp;DATE($B$3,$B$2,1),Kayıt!$A$6:$A$405,"&lt;"&amp;DATE($B$3,$B$2+1,1),Kayıt!$B$6:$B$405,$A25))</f>
        <v/>
      </c>
      <c r="F25" s="31" t="str">
        <f t="shared" si="2"/>
        <v/>
      </c>
      <c r="G25" s="22" t="str">
        <f>IF(OR($A25="",AND($B$4&lt;&gt;"",$C25&lt;&gt;$B$4)),"",COUNTIFS(Kayıt!$A$6:$A$405,"&gt;="&amp;DATE($B$3,$B$2,1),Kayıt!$A$6:$A$405,"&lt;"&amp;DATE($B$3,$B$2+1,1),Kayıt!$B$6:$B$405,$A25,Kayıt!$I$6:$I$405,"&gt;0"))</f>
        <v/>
      </c>
      <c r="H25" s="22" t="str">
        <f>IF(OR($A25="",AND($B$4&lt;&gt;"",$C25&lt;&gt;$B$4)),"",SUMIFS(Kayıt!$I$6:$I$405,Kayıt!$A$6:$A$405,"&gt;="&amp;DATE($B$3,$B$2,1),Kayıt!$A$6:$A$405,"&lt;"&amp;DATE($B$3,$B$2+1,1),Kayıt!$B$6:$B$405,$A25))</f>
        <v/>
      </c>
      <c r="I25" s="22" t="str">
        <f t="shared" si="3"/>
        <v/>
      </c>
      <c r="J25" s="22" t="str">
        <f>IF(OR($A25="",AND($B$4&lt;&gt;"",$C25&lt;&gt;$B$4)),"",COUNTIFS(Kayıt!$A$6:$A$405,"&gt;="&amp;DATE($B$3,$B$2,1),Kayıt!$A$6:$A$405,"&lt;"&amp;DATE($B$3,$B$2+1,1),Kayıt!$B$6:$B$405,$A25,Kayıt!$H$6:$H$405,"&gt;"&amp;$H$3))</f>
        <v/>
      </c>
      <c r="L25" s="22" t="str">
        <f>IF(OR(OR($A25="",AND($B$4&lt;&gt;"",$C25&lt;&gt;$B$4)),L$6=""),"",IF(COUNTIFS(Kayıt!$A$6:$A$405,DATE($B$3,$B$2,L$6),Kayıt!$B$6:$B$405,$A25,Kayıt!$J$6:$J$405,"Çıkış yok")+COUNTIFS(Kayıt!$A$6:$A$405,DATE($B$3,$B$2,L$6),Kayıt!$B$6:$B$405,$A25,Kayıt!$J$6:$J$405,"Giriş yok")&gt;0,"?",IF(COUNTIFS(Kayıt!$A$6:$A$405,DATE($B$3,$B$2,L$6),Kayıt!$B$6:$B$405,$A25,Kayıt!$H$6:$H$405,"&gt;-24")&gt;0,"Ç","")))</f>
        <v/>
      </c>
      <c r="M25" s="22" t="str">
        <f>IF(OR(OR($A25="",AND($B$4&lt;&gt;"",$C25&lt;&gt;$B$4)),M$6=""),"",IF(COUNTIFS(Kayıt!$A$6:$A$405,DATE($B$3,$B$2,M$6),Kayıt!$B$6:$B$405,$A25,Kayıt!$J$6:$J$405,"Çıkış yok")+COUNTIFS(Kayıt!$A$6:$A$405,DATE($B$3,$B$2,M$6),Kayıt!$B$6:$B$405,$A25,Kayıt!$J$6:$J$405,"Giriş yok")&gt;0,"?",IF(COUNTIFS(Kayıt!$A$6:$A$405,DATE($B$3,$B$2,M$6),Kayıt!$B$6:$B$405,$A25,Kayıt!$H$6:$H$405,"&gt;-24")&gt;0,"Ç","")))</f>
        <v/>
      </c>
      <c r="N25" s="22" t="str">
        <f>IF(OR(OR($A25="",AND($B$4&lt;&gt;"",$C25&lt;&gt;$B$4)),N$6=""),"",IF(COUNTIFS(Kayıt!$A$6:$A$405,DATE($B$3,$B$2,N$6),Kayıt!$B$6:$B$405,$A25,Kayıt!$J$6:$J$405,"Çıkış yok")+COUNTIFS(Kayıt!$A$6:$A$405,DATE($B$3,$B$2,N$6),Kayıt!$B$6:$B$405,$A25,Kayıt!$J$6:$J$405,"Giriş yok")&gt;0,"?",IF(COUNTIFS(Kayıt!$A$6:$A$405,DATE($B$3,$B$2,N$6),Kayıt!$B$6:$B$405,$A25,Kayıt!$H$6:$H$405,"&gt;-24")&gt;0,"Ç","")))</f>
        <v/>
      </c>
      <c r="O25" s="22" t="str">
        <f>IF(OR(OR($A25="",AND($B$4&lt;&gt;"",$C25&lt;&gt;$B$4)),O$6=""),"",IF(COUNTIFS(Kayıt!$A$6:$A$405,DATE($B$3,$B$2,O$6),Kayıt!$B$6:$B$405,$A25,Kayıt!$J$6:$J$405,"Çıkış yok")+COUNTIFS(Kayıt!$A$6:$A$405,DATE($B$3,$B$2,O$6),Kayıt!$B$6:$B$405,$A25,Kayıt!$J$6:$J$405,"Giriş yok")&gt;0,"?",IF(COUNTIFS(Kayıt!$A$6:$A$405,DATE($B$3,$B$2,O$6),Kayıt!$B$6:$B$405,$A25,Kayıt!$H$6:$H$405,"&gt;-24")&gt;0,"Ç","")))</f>
        <v/>
      </c>
      <c r="P25" s="22" t="str">
        <f>IF(OR(OR($A25="",AND($B$4&lt;&gt;"",$C25&lt;&gt;$B$4)),P$6=""),"",IF(COUNTIFS(Kayıt!$A$6:$A$405,DATE($B$3,$B$2,P$6),Kayıt!$B$6:$B$405,$A25,Kayıt!$J$6:$J$405,"Çıkış yok")+COUNTIFS(Kayıt!$A$6:$A$405,DATE($B$3,$B$2,P$6),Kayıt!$B$6:$B$405,$A25,Kayıt!$J$6:$J$405,"Giriş yok")&gt;0,"?",IF(COUNTIFS(Kayıt!$A$6:$A$405,DATE($B$3,$B$2,P$6),Kayıt!$B$6:$B$405,$A25,Kayıt!$H$6:$H$405,"&gt;-24")&gt;0,"Ç","")))</f>
        <v/>
      </c>
      <c r="Q25" s="22" t="str">
        <f>IF(OR(OR($A25="",AND($B$4&lt;&gt;"",$C25&lt;&gt;$B$4)),Q$6=""),"",IF(COUNTIFS(Kayıt!$A$6:$A$405,DATE($B$3,$B$2,Q$6),Kayıt!$B$6:$B$405,$A25,Kayıt!$J$6:$J$405,"Çıkış yok")+COUNTIFS(Kayıt!$A$6:$A$405,DATE($B$3,$B$2,Q$6),Kayıt!$B$6:$B$405,$A25,Kayıt!$J$6:$J$405,"Giriş yok")&gt;0,"?",IF(COUNTIFS(Kayıt!$A$6:$A$405,DATE($B$3,$B$2,Q$6),Kayıt!$B$6:$B$405,$A25,Kayıt!$H$6:$H$405,"&gt;-24")&gt;0,"Ç","")))</f>
        <v/>
      </c>
      <c r="R25" s="22" t="str">
        <f>IF(OR(OR($A25="",AND($B$4&lt;&gt;"",$C25&lt;&gt;$B$4)),R$6=""),"",IF(COUNTIFS(Kayıt!$A$6:$A$405,DATE($B$3,$B$2,R$6),Kayıt!$B$6:$B$405,$A25,Kayıt!$J$6:$J$405,"Çıkış yok")+COUNTIFS(Kayıt!$A$6:$A$405,DATE($B$3,$B$2,R$6),Kayıt!$B$6:$B$405,$A25,Kayıt!$J$6:$J$405,"Giriş yok")&gt;0,"?",IF(COUNTIFS(Kayıt!$A$6:$A$405,DATE($B$3,$B$2,R$6),Kayıt!$B$6:$B$405,$A25,Kayıt!$H$6:$H$405,"&gt;-24")&gt;0,"Ç","")))</f>
        <v/>
      </c>
      <c r="S25" s="22" t="str">
        <f>IF(OR(OR($A25="",AND($B$4&lt;&gt;"",$C25&lt;&gt;$B$4)),S$6=""),"",IF(COUNTIFS(Kayıt!$A$6:$A$405,DATE($B$3,$B$2,S$6),Kayıt!$B$6:$B$405,$A25,Kayıt!$J$6:$J$405,"Çıkış yok")+COUNTIFS(Kayıt!$A$6:$A$405,DATE($B$3,$B$2,S$6),Kayıt!$B$6:$B$405,$A25,Kayıt!$J$6:$J$405,"Giriş yok")&gt;0,"?",IF(COUNTIFS(Kayıt!$A$6:$A$405,DATE($B$3,$B$2,S$6),Kayıt!$B$6:$B$405,$A25,Kayıt!$H$6:$H$405,"&gt;-24")&gt;0,"Ç","")))</f>
        <v/>
      </c>
      <c r="T25" s="22" t="str">
        <f>IF(OR(OR($A25="",AND($B$4&lt;&gt;"",$C25&lt;&gt;$B$4)),T$6=""),"",IF(COUNTIFS(Kayıt!$A$6:$A$405,DATE($B$3,$B$2,T$6),Kayıt!$B$6:$B$405,$A25,Kayıt!$J$6:$J$405,"Çıkış yok")+COUNTIFS(Kayıt!$A$6:$A$405,DATE($B$3,$B$2,T$6),Kayıt!$B$6:$B$405,$A25,Kayıt!$J$6:$J$405,"Giriş yok")&gt;0,"?",IF(COUNTIFS(Kayıt!$A$6:$A$405,DATE($B$3,$B$2,T$6),Kayıt!$B$6:$B$405,$A25,Kayıt!$H$6:$H$405,"&gt;-24")&gt;0,"Ç","")))</f>
        <v/>
      </c>
      <c r="U25" s="22" t="str">
        <f>IF(OR(OR($A25="",AND($B$4&lt;&gt;"",$C25&lt;&gt;$B$4)),U$6=""),"",IF(COUNTIFS(Kayıt!$A$6:$A$405,DATE($B$3,$B$2,U$6),Kayıt!$B$6:$B$405,$A25,Kayıt!$J$6:$J$405,"Çıkış yok")+COUNTIFS(Kayıt!$A$6:$A$405,DATE($B$3,$B$2,U$6),Kayıt!$B$6:$B$405,$A25,Kayıt!$J$6:$J$405,"Giriş yok")&gt;0,"?",IF(COUNTIFS(Kayıt!$A$6:$A$405,DATE($B$3,$B$2,U$6),Kayıt!$B$6:$B$405,$A25,Kayıt!$H$6:$H$405,"&gt;-24")&gt;0,"Ç","")))</f>
        <v/>
      </c>
      <c r="V25" s="22" t="str">
        <f>IF(OR(OR($A25="",AND($B$4&lt;&gt;"",$C25&lt;&gt;$B$4)),V$6=""),"",IF(COUNTIFS(Kayıt!$A$6:$A$405,DATE($B$3,$B$2,V$6),Kayıt!$B$6:$B$405,$A25,Kayıt!$J$6:$J$405,"Çıkış yok")+COUNTIFS(Kayıt!$A$6:$A$405,DATE($B$3,$B$2,V$6),Kayıt!$B$6:$B$405,$A25,Kayıt!$J$6:$J$405,"Giriş yok")&gt;0,"?",IF(COUNTIFS(Kayıt!$A$6:$A$405,DATE($B$3,$B$2,V$6),Kayıt!$B$6:$B$405,$A25,Kayıt!$H$6:$H$405,"&gt;-24")&gt;0,"Ç","")))</f>
        <v/>
      </c>
      <c r="W25" s="22" t="str">
        <f>IF(OR(OR($A25="",AND($B$4&lt;&gt;"",$C25&lt;&gt;$B$4)),W$6=""),"",IF(COUNTIFS(Kayıt!$A$6:$A$405,DATE($B$3,$B$2,W$6),Kayıt!$B$6:$B$405,$A25,Kayıt!$J$6:$J$405,"Çıkış yok")+COUNTIFS(Kayıt!$A$6:$A$405,DATE($B$3,$B$2,W$6),Kayıt!$B$6:$B$405,$A25,Kayıt!$J$6:$J$405,"Giriş yok")&gt;0,"?",IF(COUNTIFS(Kayıt!$A$6:$A$405,DATE($B$3,$B$2,W$6),Kayıt!$B$6:$B$405,$A25,Kayıt!$H$6:$H$405,"&gt;-24")&gt;0,"Ç","")))</f>
        <v/>
      </c>
      <c r="X25" s="22" t="str">
        <f>IF(OR(OR($A25="",AND($B$4&lt;&gt;"",$C25&lt;&gt;$B$4)),X$6=""),"",IF(COUNTIFS(Kayıt!$A$6:$A$405,DATE($B$3,$B$2,X$6),Kayıt!$B$6:$B$405,$A25,Kayıt!$J$6:$J$405,"Çıkış yok")+COUNTIFS(Kayıt!$A$6:$A$405,DATE($B$3,$B$2,X$6),Kayıt!$B$6:$B$405,$A25,Kayıt!$J$6:$J$405,"Giriş yok")&gt;0,"?",IF(COUNTIFS(Kayıt!$A$6:$A$405,DATE($B$3,$B$2,X$6),Kayıt!$B$6:$B$405,$A25,Kayıt!$H$6:$H$405,"&gt;-24")&gt;0,"Ç","")))</f>
        <v/>
      </c>
      <c r="Y25" s="22" t="str">
        <f>IF(OR(OR($A25="",AND($B$4&lt;&gt;"",$C25&lt;&gt;$B$4)),Y$6=""),"",IF(COUNTIFS(Kayıt!$A$6:$A$405,DATE($B$3,$B$2,Y$6),Kayıt!$B$6:$B$405,$A25,Kayıt!$J$6:$J$405,"Çıkış yok")+COUNTIFS(Kayıt!$A$6:$A$405,DATE($B$3,$B$2,Y$6),Kayıt!$B$6:$B$405,$A25,Kayıt!$J$6:$J$405,"Giriş yok")&gt;0,"?",IF(COUNTIFS(Kayıt!$A$6:$A$405,DATE($B$3,$B$2,Y$6),Kayıt!$B$6:$B$405,$A25,Kayıt!$H$6:$H$405,"&gt;-24")&gt;0,"Ç","")))</f>
        <v/>
      </c>
      <c r="Z25" s="22" t="str">
        <f>IF(OR(OR($A25="",AND($B$4&lt;&gt;"",$C25&lt;&gt;$B$4)),Z$6=""),"",IF(COUNTIFS(Kayıt!$A$6:$A$405,DATE($B$3,$B$2,Z$6),Kayıt!$B$6:$B$405,$A25,Kayıt!$J$6:$J$405,"Çıkış yok")+COUNTIFS(Kayıt!$A$6:$A$405,DATE($B$3,$B$2,Z$6),Kayıt!$B$6:$B$405,$A25,Kayıt!$J$6:$J$405,"Giriş yok")&gt;0,"?",IF(COUNTIFS(Kayıt!$A$6:$A$405,DATE($B$3,$B$2,Z$6),Kayıt!$B$6:$B$405,$A25,Kayıt!$H$6:$H$405,"&gt;-24")&gt;0,"Ç","")))</f>
        <v/>
      </c>
      <c r="AA25" s="22" t="str">
        <f>IF(OR(OR($A25="",AND($B$4&lt;&gt;"",$C25&lt;&gt;$B$4)),AA$6=""),"",IF(COUNTIFS(Kayıt!$A$6:$A$405,DATE($B$3,$B$2,AA$6),Kayıt!$B$6:$B$405,$A25,Kayıt!$J$6:$J$405,"Çıkış yok")+COUNTIFS(Kayıt!$A$6:$A$405,DATE($B$3,$B$2,AA$6),Kayıt!$B$6:$B$405,$A25,Kayıt!$J$6:$J$405,"Giriş yok")&gt;0,"?",IF(COUNTIFS(Kayıt!$A$6:$A$405,DATE($B$3,$B$2,AA$6),Kayıt!$B$6:$B$405,$A25,Kayıt!$H$6:$H$405,"&gt;-24")&gt;0,"Ç","")))</f>
        <v/>
      </c>
      <c r="AB25" s="22" t="str">
        <f>IF(OR(OR($A25="",AND($B$4&lt;&gt;"",$C25&lt;&gt;$B$4)),AB$6=""),"",IF(COUNTIFS(Kayıt!$A$6:$A$405,DATE($B$3,$B$2,AB$6),Kayıt!$B$6:$B$405,$A25,Kayıt!$J$6:$J$405,"Çıkış yok")+COUNTIFS(Kayıt!$A$6:$A$405,DATE($B$3,$B$2,AB$6),Kayıt!$B$6:$B$405,$A25,Kayıt!$J$6:$J$405,"Giriş yok")&gt;0,"?",IF(COUNTIFS(Kayıt!$A$6:$A$405,DATE($B$3,$B$2,AB$6),Kayıt!$B$6:$B$405,$A25,Kayıt!$H$6:$H$405,"&gt;-24")&gt;0,"Ç","")))</f>
        <v/>
      </c>
      <c r="AC25" s="22" t="str">
        <f>IF(OR(OR($A25="",AND($B$4&lt;&gt;"",$C25&lt;&gt;$B$4)),AC$6=""),"",IF(COUNTIFS(Kayıt!$A$6:$A$405,DATE($B$3,$B$2,AC$6),Kayıt!$B$6:$B$405,$A25,Kayıt!$J$6:$J$405,"Çıkış yok")+COUNTIFS(Kayıt!$A$6:$A$405,DATE($B$3,$B$2,AC$6),Kayıt!$B$6:$B$405,$A25,Kayıt!$J$6:$J$405,"Giriş yok")&gt;0,"?",IF(COUNTIFS(Kayıt!$A$6:$A$405,DATE($B$3,$B$2,AC$6),Kayıt!$B$6:$B$405,$A25,Kayıt!$H$6:$H$405,"&gt;-24")&gt;0,"Ç","")))</f>
        <v/>
      </c>
      <c r="AD25" s="22" t="str">
        <f>IF(OR(OR($A25="",AND($B$4&lt;&gt;"",$C25&lt;&gt;$B$4)),AD$6=""),"",IF(COUNTIFS(Kayıt!$A$6:$A$405,DATE($B$3,$B$2,AD$6),Kayıt!$B$6:$B$405,$A25,Kayıt!$J$6:$J$405,"Çıkış yok")+COUNTIFS(Kayıt!$A$6:$A$405,DATE($B$3,$B$2,AD$6),Kayıt!$B$6:$B$405,$A25,Kayıt!$J$6:$J$405,"Giriş yok")&gt;0,"?",IF(COUNTIFS(Kayıt!$A$6:$A$405,DATE($B$3,$B$2,AD$6),Kayıt!$B$6:$B$405,$A25,Kayıt!$H$6:$H$405,"&gt;-24")&gt;0,"Ç","")))</f>
        <v/>
      </c>
      <c r="AE25" s="22" t="str">
        <f>IF(OR(OR($A25="",AND($B$4&lt;&gt;"",$C25&lt;&gt;$B$4)),AE$6=""),"",IF(COUNTIFS(Kayıt!$A$6:$A$405,DATE($B$3,$B$2,AE$6),Kayıt!$B$6:$B$405,$A25,Kayıt!$J$6:$J$405,"Çıkış yok")+COUNTIFS(Kayıt!$A$6:$A$405,DATE($B$3,$B$2,AE$6),Kayıt!$B$6:$B$405,$A25,Kayıt!$J$6:$J$405,"Giriş yok")&gt;0,"?",IF(COUNTIFS(Kayıt!$A$6:$A$405,DATE($B$3,$B$2,AE$6),Kayıt!$B$6:$B$405,$A25,Kayıt!$H$6:$H$405,"&gt;-24")&gt;0,"Ç","")))</f>
        <v/>
      </c>
      <c r="AF25" s="22" t="str">
        <f>IF(OR(OR($A25="",AND($B$4&lt;&gt;"",$C25&lt;&gt;$B$4)),AF$6=""),"",IF(COUNTIFS(Kayıt!$A$6:$A$405,DATE($B$3,$B$2,AF$6),Kayıt!$B$6:$B$405,$A25,Kayıt!$J$6:$J$405,"Çıkış yok")+COUNTIFS(Kayıt!$A$6:$A$405,DATE($B$3,$B$2,AF$6),Kayıt!$B$6:$B$405,$A25,Kayıt!$J$6:$J$405,"Giriş yok")&gt;0,"?",IF(COUNTIFS(Kayıt!$A$6:$A$405,DATE($B$3,$B$2,AF$6),Kayıt!$B$6:$B$405,$A25,Kayıt!$H$6:$H$405,"&gt;-24")&gt;0,"Ç","")))</f>
        <v/>
      </c>
      <c r="AG25" s="22" t="str">
        <f>IF(OR(OR($A25="",AND($B$4&lt;&gt;"",$C25&lt;&gt;$B$4)),AG$6=""),"",IF(COUNTIFS(Kayıt!$A$6:$A$405,DATE($B$3,$B$2,AG$6),Kayıt!$B$6:$B$405,$A25,Kayıt!$J$6:$J$405,"Çıkış yok")+COUNTIFS(Kayıt!$A$6:$A$405,DATE($B$3,$B$2,AG$6),Kayıt!$B$6:$B$405,$A25,Kayıt!$J$6:$J$405,"Giriş yok")&gt;0,"?",IF(COUNTIFS(Kayıt!$A$6:$A$405,DATE($B$3,$B$2,AG$6),Kayıt!$B$6:$B$405,$A25,Kayıt!$H$6:$H$405,"&gt;-24")&gt;0,"Ç","")))</f>
        <v/>
      </c>
      <c r="AH25" s="22" t="str">
        <f>IF(OR(OR($A25="",AND($B$4&lt;&gt;"",$C25&lt;&gt;$B$4)),AH$6=""),"",IF(COUNTIFS(Kayıt!$A$6:$A$405,DATE($B$3,$B$2,AH$6),Kayıt!$B$6:$B$405,$A25,Kayıt!$J$6:$J$405,"Çıkış yok")+COUNTIFS(Kayıt!$A$6:$A$405,DATE($B$3,$B$2,AH$6),Kayıt!$B$6:$B$405,$A25,Kayıt!$J$6:$J$405,"Giriş yok")&gt;0,"?",IF(COUNTIFS(Kayıt!$A$6:$A$405,DATE($B$3,$B$2,AH$6),Kayıt!$B$6:$B$405,$A25,Kayıt!$H$6:$H$405,"&gt;-24")&gt;0,"Ç","")))</f>
        <v/>
      </c>
      <c r="AI25" s="22" t="str">
        <f>IF(OR(OR($A25="",AND($B$4&lt;&gt;"",$C25&lt;&gt;$B$4)),AI$6=""),"",IF(COUNTIFS(Kayıt!$A$6:$A$405,DATE($B$3,$B$2,AI$6),Kayıt!$B$6:$B$405,$A25,Kayıt!$J$6:$J$405,"Çıkış yok")+COUNTIFS(Kayıt!$A$6:$A$405,DATE($B$3,$B$2,AI$6),Kayıt!$B$6:$B$405,$A25,Kayıt!$J$6:$J$405,"Giriş yok")&gt;0,"?",IF(COUNTIFS(Kayıt!$A$6:$A$405,DATE($B$3,$B$2,AI$6),Kayıt!$B$6:$B$405,$A25,Kayıt!$H$6:$H$405,"&gt;-24")&gt;0,"Ç","")))</f>
        <v/>
      </c>
      <c r="AJ25" s="22" t="str">
        <f>IF(OR(OR($A25="",AND($B$4&lt;&gt;"",$C25&lt;&gt;$B$4)),AJ$6=""),"",IF(COUNTIFS(Kayıt!$A$6:$A$405,DATE($B$3,$B$2,AJ$6),Kayıt!$B$6:$B$405,$A25,Kayıt!$J$6:$J$405,"Çıkış yok")+COUNTIFS(Kayıt!$A$6:$A$405,DATE($B$3,$B$2,AJ$6),Kayıt!$B$6:$B$405,$A25,Kayıt!$J$6:$J$405,"Giriş yok")&gt;0,"?",IF(COUNTIFS(Kayıt!$A$6:$A$405,DATE($B$3,$B$2,AJ$6),Kayıt!$B$6:$B$405,$A25,Kayıt!$H$6:$H$405,"&gt;-24")&gt;0,"Ç","")))</f>
        <v/>
      </c>
      <c r="AK25" s="22" t="str">
        <f>IF(OR(OR($A25="",AND($B$4&lt;&gt;"",$C25&lt;&gt;$B$4)),AK$6=""),"",IF(COUNTIFS(Kayıt!$A$6:$A$405,DATE($B$3,$B$2,AK$6),Kayıt!$B$6:$B$405,$A25,Kayıt!$J$6:$J$405,"Çıkış yok")+COUNTIFS(Kayıt!$A$6:$A$405,DATE($B$3,$B$2,AK$6),Kayıt!$B$6:$B$405,$A25,Kayıt!$J$6:$J$405,"Giriş yok")&gt;0,"?",IF(COUNTIFS(Kayıt!$A$6:$A$405,DATE($B$3,$B$2,AK$6),Kayıt!$B$6:$B$405,$A25,Kayıt!$H$6:$H$405,"&gt;-24")&gt;0,"Ç","")))</f>
        <v/>
      </c>
      <c r="AL25" s="22" t="str">
        <f>IF(OR(OR($A25="",AND($B$4&lt;&gt;"",$C25&lt;&gt;$B$4)),AL$6=""),"",IF(COUNTIFS(Kayıt!$A$6:$A$405,DATE($B$3,$B$2,AL$6),Kayıt!$B$6:$B$405,$A25,Kayıt!$J$6:$J$405,"Çıkış yok")+COUNTIFS(Kayıt!$A$6:$A$405,DATE($B$3,$B$2,AL$6),Kayıt!$B$6:$B$405,$A25,Kayıt!$J$6:$J$405,"Giriş yok")&gt;0,"?",IF(COUNTIFS(Kayıt!$A$6:$A$405,DATE($B$3,$B$2,AL$6),Kayıt!$B$6:$B$405,$A25,Kayıt!$H$6:$H$405,"&gt;-24")&gt;0,"Ç","")))</f>
        <v/>
      </c>
      <c r="AM25" s="22" t="str">
        <f>IF(OR(OR($A25="",AND($B$4&lt;&gt;"",$C25&lt;&gt;$B$4)),AM$6=""),"",IF(COUNTIFS(Kayıt!$A$6:$A$405,DATE($B$3,$B$2,AM$6),Kayıt!$B$6:$B$405,$A25,Kayıt!$J$6:$J$405,"Çıkış yok")+COUNTIFS(Kayıt!$A$6:$A$405,DATE($B$3,$B$2,AM$6),Kayıt!$B$6:$B$405,$A25,Kayıt!$J$6:$J$405,"Giriş yok")&gt;0,"?",IF(COUNTIFS(Kayıt!$A$6:$A$405,DATE($B$3,$B$2,AM$6),Kayıt!$B$6:$B$405,$A25,Kayıt!$H$6:$H$405,"&gt;-24")&gt;0,"Ç","")))</f>
        <v/>
      </c>
      <c r="AN25" s="22" t="str">
        <f>IF(OR(OR($A25="",AND($B$4&lt;&gt;"",$C25&lt;&gt;$B$4)),AN$6=""),"",IF(COUNTIFS(Kayıt!$A$6:$A$405,DATE($B$3,$B$2,AN$6),Kayıt!$B$6:$B$405,$A25,Kayıt!$J$6:$J$405,"Çıkış yok")+COUNTIFS(Kayıt!$A$6:$A$405,DATE($B$3,$B$2,AN$6),Kayıt!$B$6:$B$405,$A25,Kayıt!$J$6:$J$405,"Giriş yok")&gt;0,"?",IF(COUNTIFS(Kayıt!$A$6:$A$405,DATE($B$3,$B$2,AN$6),Kayıt!$B$6:$B$405,$A25,Kayıt!$H$6:$H$405,"&gt;-24")&gt;0,"Ç","")))</f>
        <v/>
      </c>
      <c r="AO25" s="22" t="str">
        <f>IF(OR(OR($A25="",AND($B$4&lt;&gt;"",$C25&lt;&gt;$B$4)),AO$6=""),"",IF(COUNTIFS(Kayıt!$A$6:$A$405,DATE($B$3,$B$2,AO$6),Kayıt!$B$6:$B$405,$A25,Kayıt!$J$6:$J$405,"Çıkış yok")+COUNTIFS(Kayıt!$A$6:$A$405,DATE($B$3,$B$2,AO$6),Kayıt!$B$6:$B$405,$A25,Kayıt!$J$6:$J$405,"Giriş yok")&gt;0,"?",IF(COUNTIFS(Kayıt!$A$6:$A$405,DATE($B$3,$B$2,AO$6),Kayıt!$B$6:$B$405,$A25,Kayıt!$H$6:$H$405,"&gt;-24")&gt;0,"Ç","")))</f>
        <v/>
      </c>
      <c r="AP25" s="22" t="str">
        <f>IF(OR(OR($A25="",AND($B$4&lt;&gt;"",$C25&lt;&gt;$B$4)),AP$6=""),"",IF(COUNTIFS(Kayıt!$A$6:$A$405,DATE($B$3,$B$2,AP$6),Kayıt!$B$6:$B$405,$A25,Kayıt!$J$6:$J$405,"Çıkış yok")+COUNTIFS(Kayıt!$A$6:$A$405,DATE($B$3,$B$2,AP$6),Kayıt!$B$6:$B$405,$A25,Kayıt!$J$6:$J$405,"Giriş yok")&gt;0,"?",IF(COUNTIFS(Kayıt!$A$6:$A$405,DATE($B$3,$B$2,AP$6),Kayıt!$B$6:$B$405,$A25,Kayıt!$H$6:$H$405,"&gt;-24")&gt;0,"Ç","")))</f>
        <v/>
      </c>
    </row>
    <row r="26" spans="1:42" ht="18" customHeight="1" x14ac:dyDescent="0.2">
      <c r="A26" s="28" t="str">
        <f>IF(Çalışanlar!$B23="","",Çalışanlar!$B23)</f>
        <v/>
      </c>
      <c r="B26" s="12" t="str">
        <f>IF(Çalışanlar!$C23="","",Çalışanlar!$C23)</f>
        <v/>
      </c>
      <c r="C26" s="12" t="str">
        <f>IF(Çalışanlar!$D23="","",Çalışanlar!$D23)</f>
        <v/>
      </c>
      <c r="D26" s="29" t="str">
        <f t="shared" si="1"/>
        <v/>
      </c>
      <c r="E26" s="30" t="str">
        <f>IF(OR($A26="",AND($B$4&lt;&gt;"",$C26&lt;&gt;$B$4)),"",SUMIFS(Kayıt!$H$6:$H$405,Kayıt!$A$6:$A$405,"&gt;="&amp;DATE($B$3,$B$2,1),Kayıt!$A$6:$A$405,"&lt;"&amp;DATE($B$3,$B$2+1,1),Kayıt!$B$6:$B$405,$A26))</f>
        <v/>
      </c>
      <c r="F26" s="31" t="str">
        <f t="shared" si="2"/>
        <v/>
      </c>
      <c r="G26" s="22" t="str">
        <f>IF(OR($A26="",AND($B$4&lt;&gt;"",$C26&lt;&gt;$B$4)),"",COUNTIFS(Kayıt!$A$6:$A$405,"&gt;="&amp;DATE($B$3,$B$2,1),Kayıt!$A$6:$A$405,"&lt;"&amp;DATE($B$3,$B$2+1,1),Kayıt!$B$6:$B$405,$A26,Kayıt!$I$6:$I$405,"&gt;0"))</f>
        <v/>
      </c>
      <c r="H26" s="22" t="str">
        <f>IF(OR($A26="",AND($B$4&lt;&gt;"",$C26&lt;&gt;$B$4)),"",SUMIFS(Kayıt!$I$6:$I$405,Kayıt!$A$6:$A$405,"&gt;="&amp;DATE($B$3,$B$2,1),Kayıt!$A$6:$A$405,"&lt;"&amp;DATE($B$3,$B$2+1,1),Kayıt!$B$6:$B$405,$A26))</f>
        <v/>
      </c>
      <c r="I26" s="22" t="str">
        <f t="shared" si="3"/>
        <v/>
      </c>
      <c r="J26" s="22" t="str">
        <f>IF(OR($A26="",AND($B$4&lt;&gt;"",$C26&lt;&gt;$B$4)),"",COUNTIFS(Kayıt!$A$6:$A$405,"&gt;="&amp;DATE($B$3,$B$2,1),Kayıt!$A$6:$A$405,"&lt;"&amp;DATE($B$3,$B$2+1,1),Kayıt!$B$6:$B$405,$A26,Kayıt!$H$6:$H$405,"&gt;"&amp;$H$3))</f>
        <v/>
      </c>
      <c r="L26" s="22" t="str">
        <f>IF(OR(OR($A26="",AND($B$4&lt;&gt;"",$C26&lt;&gt;$B$4)),L$6=""),"",IF(COUNTIFS(Kayıt!$A$6:$A$405,DATE($B$3,$B$2,L$6),Kayıt!$B$6:$B$405,$A26,Kayıt!$J$6:$J$405,"Çıkış yok")+COUNTIFS(Kayıt!$A$6:$A$405,DATE($B$3,$B$2,L$6),Kayıt!$B$6:$B$405,$A26,Kayıt!$J$6:$J$405,"Giriş yok")&gt;0,"?",IF(COUNTIFS(Kayıt!$A$6:$A$405,DATE($B$3,$B$2,L$6),Kayıt!$B$6:$B$405,$A26,Kayıt!$H$6:$H$405,"&gt;-24")&gt;0,"Ç","")))</f>
        <v/>
      </c>
      <c r="M26" s="22" t="str">
        <f>IF(OR(OR($A26="",AND($B$4&lt;&gt;"",$C26&lt;&gt;$B$4)),M$6=""),"",IF(COUNTIFS(Kayıt!$A$6:$A$405,DATE($B$3,$B$2,M$6),Kayıt!$B$6:$B$405,$A26,Kayıt!$J$6:$J$405,"Çıkış yok")+COUNTIFS(Kayıt!$A$6:$A$405,DATE($B$3,$B$2,M$6),Kayıt!$B$6:$B$405,$A26,Kayıt!$J$6:$J$405,"Giriş yok")&gt;0,"?",IF(COUNTIFS(Kayıt!$A$6:$A$405,DATE($B$3,$B$2,M$6),Kayıt!$B$6:$B$405,$A26,Kayıt!$H$6:$H$405,"&gt;-24")&gt;0,"Ç","")))</f>
        <v/>
      </c>
      <c r="N26" s="22" t="str">
        <f>IF(OR(OR($A26="",AND($B$4&lt;&gt;"",$C26&lt;&gt;$B$4)),N$6=""),"",IF(COUNTIFS(Kayıt!$A$6:$A$405,DATE($B$3,$B$2,N$6),Kayıt!$B$6:$B$405,$A26,Kayıt!$J$6:$J$405,"Çıkış yok")+COUNTIFS(Kayıt!$A$6:$A$405,DATE($B$3,$B$2,N$6),Kayıt!$B$6:$B$405,$A26,Kayıt!$J$6:$J$405,"Giriş yok")&gt;0,"?",IF(COUNTIFS(Kayıt!$A$6:$A$405,DATE($B$3,$B$2,N$6),Kayıt!$B$6:$B$405,$A26,Kayıt!$H$6:$H$405,"&gt;-24")&gt;0,"Ç","")))</f>
        <v/>
      </c>
      <c r="O26" s="22" t="str">
        <f>IF(OR(OR($A26="",AND($B$4&lt;&gt;"",$C26&lt;&gt;$B$4)),O$6=""),"",IF(COUNTIFS(Kayıt!$A$6:$A$405,DATE($B$3,$B$2,O$6),Kayıt!$B$6:$B$405,$A26,Kayıt!$J$6:$J$405,"Çıkış yok")+COUNTIFS(Kayıt!$A$6:$A$405,DATE($B$3,$B$2,O$6),Kayıt!$B$6:$B$405,$A26,Kayıt!$J$6:$J$405,"Giriş yok")&gt;0,"?",IF(COUNTIFS(Kayıt!$A$6:$A$405,DATE($B$3,$B$2,O$6),Kayıt!$B$6:$B$405,$A26,Kayıt!$H$6:$H$405,"&gt;-24")&gt;0,"Ç","")))</f>
        <v/>
      </c>
      <c r="P26" s="22" t="str">
        <f>IF(OR(OR($A26="",AND($B$4&lt;&gt;"",$C26&lt;&gt;$B$4)),P$6=""),"",IF(COUNTIFS(Kayıt!$A$6:$A$405,DATE($B$3,$B$2,P$6),Kayıt!$B$6:$B$405,$A26,Kayıt!$J$6:$J$405,"Çıkış yok")+COUNTIFS(Kayıt!$A$6:$A$405,DATE($B$3,$B$2,P$6),Kayıt!$B$6:$B$405,$A26,Kayıt!$J$6:$J$405,"Giriş yok")&gt;0,"?",IF(COUNTIFS(Kayıt!$A$6:$A$405,DATE($B$3,$B$2,P$6),Kayıt!$B$6:$B$405,$A26,Kayıt!$H$6:$H$405,"&gt;-24")&gt;0,"Ç","")))</f>
        <v/>
      </c>
      <c r="Q26" s="22" t="str">
        <f>IF(OR(OR($A26="",AND($B$4&lt;&gt;"",$C26&lt;&gt;$B$4)),Q$6=""),"",IF(COUNTIFS(Kayıt!$A$6:$A$405,DATE($B$3,$B$2,Q$6),Kayıt!$B$6:$B$405,$A26,Kayıt!$J$6:$J$405,"Çıkış yok")+COUNTIFS(Kayıt!$A$6:$A$405,DATE($B$3,$B$2,Q$6),Kayıt!$B$6:$B$405,$A26,Kayıt!$J$6:$J$405,"Giriş yok")&gt;0,"?",IF(COUNTIFS(Kayıt!$A$6:$A$405,DATE($B$3,$B$2,Q$6),Kayıt!$B$6:$B$405,$A26,Kayıt!$H$6:$H$405,"&gt;-24")&gt;0,"Ç","")))</f>
        <v/>
      </c>
      <c r="R26" s="22" t="str">
        <f>IF(OR(OR($A26="",AND($B$4&lt;&gt;"",$C26&lt;&gt;$B$4)),R$6=""),"",IF(COUNTIFS(Kayıt!$A$6:$A$405,DATE($B$3,$B$2,R$6),Kayıt!$B$6:$B$405,$A26,Kayıt!$J$6:$J$405,"Çıkış yok")+COUNTIFS(Kayıt!$A$6:$A$405,DATE($B$3,$B$2,R$6),Kayıt!$B$6:$B$405,$A26,Kayıt!$J$6:$J$405,"Giriş yok")&gt;0,"?",IF(COUNTIFS(Kayıt!$A$6:$A$405,DATE($B$3,$B$2,R$6),Kayıt!$B$6:$B$405,$A26,Kayıt!$H$6:$H$405,"&gt;-24")&gt;0,"Ç","")))</f>
        <v/>
      </c>
      <c r="S26" s="22" t="str">
        <f>IF(OR(OR($A26="",AND($B$4&lt;&gt;"",$C26&lt;&gt;$B$4)),S$6=""),"",IF(COUNTIFS(Kayıt!$A$6:$A$405,DATE($B$3,$B$2,S$6),Kayıt!$B$6:$B$405,$A26,Kayıt!$J$6:$J$405,"Çıkış yok")+COUNTIFS(Kayıt!$A$6:$A$405,DATE($B$3,$B$2,S$6),Kayıt!$B$6:$B$405,$A26,Kayıt!$J$6:$J$405,"Giriş yok")&gt;0,"?",IF(COUNTIFS(Kayıt!$A$6:$A$405,DATE($B$3,$B$2,S$6),Kayıt!$B$6:$B$405,$A26,Kayıt!$H$6:$H$405,"&gt;-24")&gt;0,"Ç","")))</f>
        <v/>
      </c>
      <c r="T26" s="22" t="str">
        <f>IF(OR(OR($A26="",AND($B$4&lt;&gt;"",$C26&lt;&gt;$B$4)),T$6=""),"",IF(COUNTIFS(Kayıt!$A$6:$A$405,DATE($B$3,$B$2,T$6),Kayıt!$B$6:$B$405,$A26,Kayıt!$J$6:$J$405,"Çıkış yok")+COUNTIFS(Kayıt!$A$6:$A$405,DATE($B$3,$B$2,T$6),Kayıt!$B$6:$B$405,$A26,Kayıt!$J$6:$J$405,"Giriş yok")&gt;0,"?",IF(COUNTIFS(Kayıt!$A$6:$A$405,DATE($B$3,$B$2,T$6),Kayıt!$B$6:$B$405,$A26,Kayıt!$H$6:$H$405,"&gt;-24")&gt;0,"Ç","")))</f>
        <v/>
      </c>
      <c r="U26" s="22" t="str">
        <f>IF(OR(OR($A26="",AND($B$4&lt;&gt;"",$C26&lt;&gt;$B$4)),U$6=""),"",IF(COUNTIFS(Kayıt!$A$6:$A$405,DATE($B$3,$B$2,U$6),Kayıt!$B$6:$B$405,$A26,Kayıt!$J$6:$J$405,"Çıkış yok")+COUNTIFS(Kayıt!$A$6:$A$405,DATE($B$3,$B$2,U$6),Kayıt!$B$6:$B$405,$A26,Kayıt!$J$6:$J$405,"Giriş yok")&gt;0,"?",IF(COUNTIFS(Kayıt!$A$6:$A$405,DATE($B$3,$B$2,U$6),Kayıt!$B$6:$B$405,$A26,Kayıt!$H$6:$H$405,"&gt;-24")&gt;0,"Ç","")))</f>
        <v/>
      </c>
      <c r="V26" s="22" t="str">
        <f>IF(OR(OR($A26="",AND($B$4&lt;&gt;"",$C26&lt;&gt;$B$4)),V$6=""),"",IF(COUNTIFS(Kayıt!$A$6:$A$405,DATE($B$3,$B$2,V$6),Kayıt!$B$6:$B$405,$A26,Kayıt!$J$6:$J$405,"Çıkış yok")+COUNTIFS(Kayıt!$A$6:$A$405,DATE($B$3,$B$2,V$6),Kayıt!$B$6:$B$405,$A26,Kayıt!$J$6:$J$405,"Giriş yok")&gt;0,"?",IF(COUNTIFS(Kayıt!$A$6:$A$405,DATE($B$3,$B$2,V$6),Kayıt!$B$6:$B$405,$A26,Kayıt!$H$6:$H$405,"&gt;-24")&gt;0,"Ç","")))</f>
        <v/>
      </c>
      <c r="W26" s="22" t="str">
        <f>IF(OR(OR($A26="",AND($B$4&lt;&gt;"",$C26&lt;&gt;$B$4)),W$6=""),"",IF(COUNTIFS(Kayıt!$A$6:$A$405,DATE($B$3,$B$2,W$6),Kayıt!$B$6:$B$405,$A26,Kayıt!$J$6:$J$405,"Çıkış yok")+COUNTIFS(Kayıt!$A$6:$A$405,DATE($B$3,$B$2,W$6),Kayıt!$B$6:$B$405,$A26,Kayıt!$J$6:$J$405,"Giriş yok")&gt;0,"?",IF(COUNTIFS(Kayıt!$A$6:$A$405,DATE($B$3,$B$2,W$6),Kayıt!$B$6:$B$405,$A26,Kayıt!$H$6:$H$405,"&gt;-24")&gt;0,"Ç","")))</f>
        <v/>
      </c>
      <c r="X26" s="22" t="str">
        <f>IF(OR(OR($A26="",AND($B$4&lt;&gt;"",$C26&lt;&gt;$B$4)),X$6=""),"",IF(COUNTIFS(Kayıt!$A$6:$A$405,DATE($B$3,$B$2,X$6),Kayıt!$B$6:$B$405,$A26,Kayıt!$J$6:$J$405,"Çıkış yok")+COUNTIFS(Kayıt!$A$6:$A$405,DATE($B$3,$B$2,X$6),Kayıt!$B$6:$B$405,$A26,Kayıt!$J$6:$J$405,"Giriş yok")&gt;0,"?",IF(COUNTIFS(Kayıt!$A$6:$A$405,DATE($B$3,$B$2,X$6),Kayıt!$B$6:$B$405,$A26,Kayıt!$H$6:$H$405,"&gt;-24")&gt;0,"Ç","")))</f>
        <v/>
      </c>
      <c r="Y26" s="22" t="str">
        <f>IF(OR(OR($A26="",AND($B$4&lt;&gt;"",$C26&lt;&gt;$B$4)),Y$6=""),"",IF(COUNTIFS(Kayıt!$A$6:$A$405,DATE($B$3,$B$2,Y$6),Kayıt!$B$6:$B$405,$A26,Kayıt!$J$6:$J$405,"Çıkış yok")+COUNTIFS(Kayıt!$A$6:$A$405,DATE($B$3,$B$2,Y$6),Kayıt!$B$6:$B$405,$A26,Kayıt!$J$6:$J$405,"Giriş yok")&gt;0,"?",IF(COUNTIFS(Kayıt!$A$6:$A$405,DATE($B$3,$B$2,Y$6),Kayıt!$B$6:$B$405,$A26,Kayıt!$H$6:$H$405,"&gt;-24")&gt;0,"Ç","")))</f>
        <v/>
      </c>
      <c r="Z26" s="22" t="str">
        <f>IF(OR(OR($A26="",AND($B$4&lt;&gt;"",$C26&lt;&gt;$B$4)),Z$6=""),"",IF(COUNTIFS(Kayıt!$A$6:$A$405,DATE($B$3,$B$2,Z$6),Kayıt!$B$6:$B$405,$A26,Kayıt!$J$6:$J$405,"Çıkış yok")+COUNTIFS(Kayıt!$A$6:$A$405,DATE($B$3,$B$2,Z$6),Kayıt!$B$6:$B$405,$A26,Kayıt!$J$6:$J$405,"Giriş yok")&gt;0,"?",IF(COUNTIFS(Kayıt!$A$6:$A$405,DATE($B$3,$B$2,Z$6),Kayıt!$B$6:$B$405,$A26,Kayıt!$H$6:$H$405,"&gt;-24")&gt;0,"Ç","")))</f>
        <v/>
      </c>
      <c r="AA26" s="22" t="str">
        <f>IF(OR(OR($A26="",AND($B$4&lt;&gt;"",$C26&lt;&gt;$B$4)),AA$6=""),"",IF(COUNTIFS(Kayıt!$A$6:$A$405,DATE($B$3,$B$2,AA$6),Kayıt!$B$6:$B$405,$A26,Kayıt!$J$6:$J$405,"Çıkış yok")+COUNTIFS(Kayıt!$A$6:$A$405,DATE($B$3,$B$2,AA$6),Kayıt!$B$6:$B$405,$A26,Kayıt!$J$6:$J$405,"Giriş yok")&gt;0,"?",IF(COUNTIFS(Kayıt!$A$6:$A$405,DATE($B$3,$B$2,AA$6),Kayıt!$B$6:$B$405,$A26,Kayıt!$H$6:$H$405,"&gt;-24")&gt;0,"Ç","")))</f>
        <v/>
      </c>
      <c r="AB26" s="22" t="str">
        <f>IF(OR(OR($A26="",AND($B$4&lt;&gt;"",$C26&lt;&gt;$B$4)),AB$6=""),"",IF(COUNTIFS(Kayıt!$A$6:$A$405,DATE($B$3,$B$2,AB$6),Kayıt!$B$6:$B$405,$A26,Kayıt!$J$6:$J$405,"Çıkış yok")+COUNTIFS(Kayıt!$A$6:$A$405,DATE($B$3,$B$2,AB$6),Kayıt!$B$6:$B$405,$A26,Kayıt!$J$6:$J$405,"Giriş yok")&gt;0,"?",IF(COUNTIFS(Kayıt!$A$6:$A$405,DATE($B$3,$B$2,AB$6),Kayıt!$B$6:$B$405,$A26,Kayıt!$H$6:$H$405,"&gt;-24")&gt;0,"Ç","")))</f>
        <v/>
      </c>
      <c r="AC26" s="22" t="str">
        <f>IF(OR(OR($A26="",AND($B$4&lt;&gt;"",$C26&lt;&gt;$B$4)),AC$6=""),"",IF(COUNTIFS(Kayıt!$A$6:$A$405,DATE($B$3,$B$2,AC$6),Kayıt!$B$6:$B$405,$A26,Kayıt!$J$6:$J$405,"Çıkış yok")+COUNTIFS(Kayıt!$A$6:$A$405,DATE($B$3,$B$2,AC$6),Kayıt!$B$6:$B$405,$A26,Kayıt!$J$6:$J$405,"Giriş yok")&gt;0,"?",IF(COUNTIFS(Kayıt!$A$6:$A$405,DATE($B$3,$B$2,AC$6),Kayıt!$B$6:$B$405,$A26,Kayıt!$H$6:$H$405,"&gt;-24")&gt;0,"Ç","")))</f>
        <v/>
      </c>
      <c r="AD26" s="22" t="str">
        <f>IF(OR(OR($A26="",AND($B$4&lt;&gt;"",$C26&lt;&gt;$B$4)),AD$6=""),"",IF(COUNTIFS(Kayıt!$A$6:$A$405,DATE($B$3,$B$2,AD$6),Kayıt!$B$6:$B$405,$A26,Kayıt!$J$6:$J$405,"Çıkış yok")+COUNTIFS(Kayıt!$A$6:$A$405,DATE($B$3,$B$2,AD$6),Kayıt!$B$6:$B$405,$A26,Kayıt!$J$6:$J$405,"Giriş yok")&gt;0,"?",IF(COUNTIFS(Kayıt!$A$6:$A$405,DATE($B$3,$B$2,AD$6),Kayıt!$B$6:$B$405,$A26,Kayıt!$H$6:$H$405,"&gt;-24")&gt;0,"Ç","")))</f>
        <v/>
      </c>
      <c r="AE26" s="22" t="str">
        <f>IF(OR(OR($A26="",AND($B$4&lt;&gt;"",$C26&lt;&gt;$B$4)),AE$6=""),"",IF(COUNTIFS(Kayıt!$A$6:$A$405,DATE($B$3,$B$2,AE$6),Kayıt!$B$6:$B$405,$A26,Kayıt!$J$6:$J$405,"Çıkış yok")+COUNTIFS(Kayıt!$A$6:$A$405,DATE($B$3,$B$2,AE$6),Kayıt!$B$6:$B$405,$A26,Kayıt!$J$6:$J$405,"Giriş yok")&gt;0,"?",IF(COUNTIFS(Kayıt!$A$6:$A$405,DATE($B$3,$B$2,AE$6),Kayıt!$B$6:$B$405,$A26,Kayıt!$H$6:$H$405,"&gt;-24")&gt;0,"Ç","")))</f>
        <v/>
      </c>
      <c r="AF26" s="22" t="str">
        <f>IF(OR(OR($A26="",AND($B$4&lt;&gt;"",$C26&lt;&gt;$B$4)),AF$6=""),"",IF(COUNTIFS(Kayıt!$A$6:$A$405,DATE($B$3,$B$2,AF$6),Kayıt!$B$6:$B$405,$A26,Kayıt!$J$6:$J$405,"Çıkış yok")+COUNTIFS(Kayıt!$A$6:$A$405,DATE($B$3,$B$2,AF$6),Kayıt!$B$6:$B$405,$A26,Kayıt!$J$6:$J$405,"Giriş yok")&gt;0,"?",IF(COUNTIFS(Kayıt!$A$6:$A$405,DATE($B$3,$B$2,AF$6),Kayıt!$B$6:$B$405,$A26,Kayıt!$H$6:$H$405,"&gt;-24")&gt;0,"Ç","")))</f>
        <v/>
      </c>
      <c r="AG26" s="22" t="str">
        <f>IF(OR(OR($A26="",AND($B$4&lt;&gt;"",$C26&lt;&gt;$B$4)),AG$6=""),"",IF(COUNTIFS(Kayıt!$A$6:$A$405,DATE($B$3,$B$2,AG$6),Kayıt!$B$6:$B$405,$A26,Kayıt!$J$6:$J$405,"Çıkış yok")+COUNTIFS(Kayıt!$A$6:$A$405,DATE($B$3,$B$2,AG$6),Kayıt!$B$6:$B$405,$A26,Kayıt!$J$6:$J$405,"Giriş yok")&gt;0,"?",IF(COUNTIFS(Kayıt!$A$6:$A$405,DATE($B$3,$B$2,AG$6),Kayıt!$B$6:$B$405,$A26,Kayıt!$H$6:$H$405,"&gt;-24")&gt;0,"Ç","")))</f>
        <v/>
      </c>
      <c r="AH26" s="22" t="str">
        <f>IF(OR(OR($A26="",AND($B$4&lt;&gt;"",$C26&lt;&gt;$B$4)),AH$6=""),"",IF(COUNTIFS(Kayıt!$A$6:$A$405,DATE($B$3,$B$2,AH$6),Kayıt!$B$6:$B$405,$A26,Kayıt!$J$6:$J$405,"Çıkış yok")+COUNTIFS(Kayıt!$A$6:$A$405,DATE($B$3,$B$2,AH$6),Kayıt!$B$6:$B$405,$A26,Kayıt!$J$6:$J$405,"Giriş yok")&gt;0,"?",IF(COUNTIFS(Kayıt!$A$6:$A$405,DATE($B$3,$B$2,AH$6),Kayıt!$B$6:$B$405,$A26,Kayıt!$H$6:$H$405,"&gt;-24")&gt;0,"Ç","")))</f>
        <v/>
      </c>
      <c r="AI26" s="22" t="str">
        <f>IF(OR(OR($A26="",AND($B$4&lt;&gt;"",$C26&lt;&gt;$B$4)),AI$6=""),"",IF(COUNTIFS(Kayıt!$A$6:$A$405,DATE($B$3,$B$2,AI$6),Kayıt!$B$6:$B$405,$A26,Kayıt!$J$6:$J$405,"Çıkış yok")+COUNTIFS(Kayıt!$A$6:$A$405,DATE($B$3,$B$2,AI$6),Kayıt!$B$6:$B$405,$A26,Kayıt!$J$6:$J$405,"Giriş yok")&gt;0,"?",IF(COUNTIFS(Kayıt!$A$6:$A$405,DATE($B$3,$B$2,AI$6),Kayıt!$B$6:$B$405,$A26,Kayıt!$H$6:$H$405,"&gt;-24")&gt;0,"Ç","")))</f>
        <v/>
      </c>
      <c r="AJ26" s="22" t="str">
        <f>IF(OR(OR($A26="",AND($B$4&lt;&gt;"",$C26&lt;&gt;$B$4)),AJ$6=""),"",IF(COUNTIFS(Kayıt!$A$6:$A$405,DATE($B$3,$B$2,AJ$6),Kayıt!$B$6:$B$405,$A26,Kayıt!$J$6:$J$405,"Çıkış yok")+COUNTIFS(Kayıt!$A$6:$A$405,DATE($B$3,$B$2,AJ$6),Kayıt!$B$6:$B$405,$A26,Kayıt!$J$6:$J$405,"Giriş yok")&gt;0,"?",IF(COUNTIFS(Kayıt!$A$6:$A$405,DATE($B$3,$B$2,AJ$6),Kayıt!$B$6:$B$405,$A26,Kayıt!$H$6:$H$405,"&gt;-24")&gt;0,"Ç","")))</f>
        <v/>
      </c>
      <c r="AK26" s="22" t="str">
        <f>IF(OR(OR($A26="",AND($B$4&lt;&gt;"",$C26&lt;&gt;$B$4)),AK$6=""),"",IF(COUNTIFS(Kayıt!$A$6:$A$405,DATE($B$3,$B$2,AK$6),Kayıt!$B$6:$B$405,$A26,Kayıt!$J$6:$J$405,"Çıkış yok")+COUNTIFS(Kayıt!$A$6:$A$405,DATE($B$3,$B$2,AK$6),Kayıt!$B$6:$B$405,$A26,Kayıt!$J$6:$J$405,"Giriş yok")&gt;0,"?",IF(COUNTIFS(Kayıt!$A$6:$A$405,DATE($B$3,$B$2,AK$6),Kayıt!$B$6:$B$405,$A26,Kayıt!$H$6:$H$405,"&gt;-24")&gt;0,"Ç","")))</f>
        <v/>
      </c>
      <c r="AL26" s="22" t="str">
        <f>IF(OR(OR($A26="",AND($B$4&lt;&gt;"",$C26&lt;&gt;$B$4)),AL$6=""),"",IF(COUNTIFS(Kayıt!$A$6:$A$405,DATE($B$3,$B$2,AL$6),Kayıt!$B$6:$B$405,$A26,Kayıt!$J$6:$J$405,"Çıkış yok")+COUNTIFS(Kayıt!$A$6:$A$405,DATE($B$3,$B$2,AL$6),Kayıt!$B$6:$B$405,$A26,Kayıt!$J$6:$J$405,"Giriş yok")&gt;0,"?",IF(COUNTIFS(Kayıt!$A$6:$A$405,DATE($B$3,$B$2,AL$6),Kayıt!$B$6:$B$405,$A26,Kayıt!$H$6:$H$405,"&gt;-24")&gt;0,"Ç","")))</f>
        <v/>
      </c>
      <c r="AM26" s="22" t="str">
        <f>IF(OR(OR($A26="",AND($B$4&lt;&gt;"",$C26&lt;&gt;$B$4)),AM$6=""),"",IF(COUNTIFS(Kayıt!$A$6:$A$405,DATE($B$3,$B$2,AM$6),Kayıt!$B$6:$B$405,$A26,Kayıt!$J$6:$J$405,"Çıkış yok")+COUNTIFS(Kayıt!$A$6:$A$405,DATE($B$3,$B$2,AM$6),Kayıt!$B$6:$B$405,$A26,Kayıt!$J$6:$J$405,"Giriş yok")&gt;0,"?",IF(COUNTIFS(Kayıt!$A$6:$A$405,DATE($B$3,$B$2,AM$6),Kayıt!$B$6:$B$405,$A26,Kayıt!$H$6:$H$405,"&gt;-24")&gt;0,"Ç","")))</f>
        <v/>
      </c>
      <c r="AN26" s="22" t="str">
        <f>IF(OR(OR($A26="",AND($B$4&lt;&gt;"",$C26&lt;&gt;$B$4)),AN$6=""),"",IF(COUNTIFS(Kayıt!$A$6:$A$405,DATE($B$3,$B$2,AN$6),Kayıt!$B$6:$B$405,$A26,Kayıt!$J$6:$J$405,"Çıkış yok")+COUNTIFS(Kayıt!$A$6:$A$405,DATE($B$3,$B$2,AN$6),Kayıt!$B$6:$B$405,$A26,Kayıt!$J$6:$J$405,"Giriş yok")&gt;0,"?",IF(COUNTIFS(Kayıt!$A$6:$A$405,DATE($B$3,$B$2,AN$6),Kayıt!$B$6:$B$405,$A26,Kayıt!$H$6:$H$405,"&gt;-24")&gt;0,"Ç","")))</f>
        <v/>
      </c>
      <c r="AO26" s="22" t="str">
        <f>IF(OR(OR($A26="",AND($B$4&lt;&gt;"",$C26&lt;&gt;$B$4)),AO$6=""),"",IF(COUNTIFS(Kayıt!$A$6:$A$405,DATE($B$3,$B$2,AO$6),Kayıt!$B$6:$B$405,$A26,Kayıt!$J$6:$J$405,"Çıkış yok")+COUNTIFS(Kayıt!$A$6:$A$405,DATE($B$3,$B$2,AO$6),Kayıt!$B$6:$B$405,$A26,Kayıt!$J$6:$J$405,"Giriş yok")&gt;0,"?",IF(COUNTIFS(Kayıt!$A$6:$A$405,DATE($B$3,$B$2,AO$6),Kayıt!$B$6:$B$405,$A26,Kayıt!$H$6:$H$405,"&gt;-24")&gt;0,"Ç","")))</f>
        <v/>
      </c>
      <c r="AP26" s="22" t="str">
        <f>IF(OR(OR($A26="",AND($B$4&lt;&gt;"",$C26&lt;&gt;$B$4)),AP$6=""),"",IF(COUNTIFS(Kayıt!$A$6:$A$405,DATE($B$3,$B$2,AP$6),Kayıt!$B$6:$B$405,$A26,Kayıt!$J$6:$J$405,"Çıkış yok")+COUNTIFS(Kayıt!$A$6:$A$405,DATE($B$3,$B$2,AP$6),Kayıt!$B$6:$B$405,$A26,Kayıt!$J$6:$J$405,"Giriş yok")&gt;0,"?",IF(COUNTIFS(Kayıt!$A$6:$A$405,DATE($B$3,$B$2,AP$6),Kayıt!$B$6:$B$405,$A26,Kayıt!$H$6:$H$405,"&gt;-24")&gt;0,"Ç","")))</f>
        <v/>
      </c>
    </row>
    <row r="27" spans="1:42" ht="18" customHeight="1" x14ac:dyDescent="0.2">
      <c r="A27" s="28" t="str">
        <f>IF(Çalışanlar!$B24="","",Çalışanlar!$B24)</f>
        <v/>
      </c>
      <c r="B27" s="12" t="str">
        <f>IF(Çalışanlar!$C24="","",Çalışanlar!$C24)</f>
        <v/>
      </c>
      <c r="C27" s="12" t="str">
        <f>IF(Çalışanlar!$D24="","",Çalışanlar!$D24)</f>
        <v/>
      </c>
      <c r="D27" s="29" t="str">
        <f t="shared" si="1"/>
        <v/>
      </c>
      <c r="E27" s="30" t="str">
        <f>IF(OR($A27="",AND($B$4&lt;&gt;"",$C27&lt;&gt;$B$4)),"",SUMIFS(Kayıt!$H$6:$H$405,Kayıt!$A$6:$A$405,"&gt;="&amp;DATE($B$3,$B$2,1),Kayıt!$A$6:$A$405,"&lt;"&amp;DATE($B$3,$B$2+1,1),Kayıt!$B$6:$B$405,$A27))</f>
        <v/>
      </c>
      <c r="F27" s="31" t="str">
        <f t="shared" si="2"/>
        <v/>
      </c>
      <c r="G27" s="22" t="str">
        <f>IF(OR($A27="",AND($B$4&lt;&gt;"",$C27&lt;&gt;$B$4)),"",COUNTIFS(Kayıt!$A$6:$A$405,"&gt;="&amp;DATE($B$3,$B$2,1),Kayıt!$A$6:$A$405,"&lt;"&amp;DATE($B$3,$B$2+1,1),Kayıt!$B$6:$B$405,$A27,Kayıt!$I$6:$I$405,"&gt;0"))</f>
        <v/>
      </c>
      <c r="H27" s="22" t="str">
        <f>IF(OR($A27="",AND($B$4&lt;&gt;"",$C27&lt;&gt;$B$4)),"",SUMIFS(Kayıt!$I$6:$I$405,Kayıt!$A$6:$A$405,"&gt;="&amp;DATE($B$3,$B$2,1),Kayıt!$A$6:$A$405,"&lt;"&amp;DATE($B$3,$B$2+1,1),Kayıt!$B$6:$B$405,$A27))</f>
        <v/>
      </c>
      <c r="I27" s="22" t="str">
        <f t="shared" si="3"/>
        <v/>
      </c>
      <c r="J27" s="22" t="str">
        <f>IF(OR($A27="",AND($B$4&lt;&gt;"",$C27&lt;&gt;$B$4)),"",COUNTIFS(Kayıt!$A$6:$A$405,"&gt;="&amp;DATE($B$3,$B$2,1),Kayıt!$A$6:$A$405,"&lt;"&amp;DATE($B$3,$B$2+1,1),Kayıt!$B$6:$B$405,$A27,Kayıt!$H$6:$H$405,"&gt;"&amp;$H$3))</f>
        <v/>
      </c>
      <c r="L27" s="22" t="str">
        <f>IF(OR(OR($A27="",AND($B$4&lt;&gt;"",$C27&lt;&gt;$B$4)),L$6=""),"",IF(COUNTIFS(Kayıt!$A$6:$A$405,DATE($B$3,$B$2,L$6),Kayıt!$B$6:$B$405,$A27,Kayıt!$J$6:$J$405,"Çıkış yok")+COUNTIFS(Kayıt!$A$6:$A$405,DATE($B$3,$B$2,L$6),Kayıt!$B$6:$B$405,$A27,Kayıt!$J$6:$J$405,"Giriş yok")&gt;0,"?",IF(COUNTIFS(Kayıt!$A$6:$A$405,DATE($B$3,$B$2,L$6),Kayıt!$B$6:$B$405,$A27,Kayıt!$H$6:$H$405,"&gt;-24")&gt;0,"Ç","")))</f>
        <v/>
      </c>
      <c r="M27" s="22" t="str">
        <f>IF(OR(OR($A27="",AND($B$4&lt;&gt;"",$C27&lt;&gt;$B$4)),M$6=""),"",IF(COUNTIFS(Kayıt!$A$6:$A$405,DATE($B$3,$B$2,M$6),Kayıt!$B$6:$B$405,$A27,Kayıt!$J$6:$J$405,"Çıkış yok")+COUNTIFS(Kayıt!$A$6:$A$405,DATE($B$3,$B$2,M$6),Kayıt!$B$6:$B$405,$A27,Kayıt!$J$6:$J$405,"Giriş yok")&gt;0,"?",IF(COUNTIFS(Kayıt!$A$6:$A$405,DATE($B$3,$B$2,M$6),Kayıt!$B$6:$B$405,$A27,Kayıt!$H$6:$H$405,"&gt;-24")&gt;0,"Ç","")))</f>
        <v/>
      </c>
      <c r="N27" s="22" t="str">
        <f>IF(OR(OR($A27="",AND($B$4&lt;&gt;"",$C27&lt;&gt;$B$4)),N$6=""),"",IF(COUNTIFS(Kayıt!$A$6:$A$405,DATE($B$3,$B$2,N$6),Kayıt!$B$6:$B$405,$A27,Kayıt!$J$6:$J$405,"Çıkış yok")+COUNTIFS(Kayıt!$A$6:$A$405,DATE($B$3,$B$2,N$6),Kayıt!$B$6:$B$405,$A27,Kayıt!$J$6:$J$405,"Giriş yok")&gt;0,"?",IF(COUNTIFS(Kayıt!$A$6:$A$405,DATE($B$3,$B$2,N$6),Kayıt!$B$6:$B$405,$A27,Kayıt!$H$6:$H$405,"&gt;-24")&gt;0,"Ç","")))</f>
        <v/>
      </c>
      <c r="O27" s="22" t="str">
        <f>IF(OR(OR($A27="",AND($B$4&lt;&gt;"",$C27&lt;&gt;$B$4)),O$6=""),"",IF(COUNTIFS(Kayıt!$A$6:$A$405,DATE($B$3,$B$2,O$6),Kayıt!$B$6:$B$405,$A27,Kayıt!$J$6:$J$405,"Çıkış yok")+COUNTIFS(Kayıt!$A$6:$A$405,DATE($B$3,$B$2,O$6),Kayıt!$B$6:$B$405,$A27,Kayıt!$J$6:$J$405,"Giriş yok")&gt;0,"?",IF(COUNTIFS(Kayıt!$A$6:$A$405,DATE($B$3,$B$2,O$6),Kayıt!$B$6:$B$405,$A27,Kayıt!$H$6:$H$405,"&gt;-24")&gt;0,"Ç","")))</f>
        <v/>
      </c>
      <c r="P27" s="22" t="str">
        <f>IF(OR(OR($A27="",AND($B$4&lt;&gt;"",$C27&lt;&gt;$B$4)),P$6=""),"",IF(COUNTIFS(Kayıt!$A$6:$A$405,DATE($B$3,$B$2,P$6),Kayıt!$B$6:$B$405,$A27,Kayıt!$J$6:$J$405,"Çıkış yok")+COUNTIFS(Kayıt!$A$6:$A$405,DATE($B$3,$B$2,P$6),Kayıt!$B$6:$B$405,$A27,Kayıt!$J$6:$J$405,"Giriş yok")&gt;0,"?",IF(COUNTIFS(Kayıt!$A$6:$A$405,DATE($B$3,$B$2,P$6),Kayıt!$B$6:$B$405,$A27,Kayıt!$H$6:$H$405,"&gt;-24")&gt;0,"Ç","")))</f>
        <v/>
      </c>
      <c r="Q27" s="22" t="str">
        <f>IF(OR(OR($A27="",AND($B$4&lt;&gt;"",$C27&lt;&gt;$B$4)),Q$6=""),"",IF(COUNTIFS(Kayıt!$A$6:$A$405,DATE($B$3,$B$2,Q$6),Kayıt!$B$6:$B$405,$A27,Kayıt!$J$6:$J$405,"Çıkış yok")+COUNTIFS(Kayıt!$A$6:$A$405,DATE($B$3,$B$2,Q$6),Kayıt!$B$6:$B$405,$A27,Kayıt!$J$6:$J$405,"Giriş yok")&gt;0,"?",IF(COUNTIFS(Kayıt!$A$6:$A$405,DATE($B$3,$B$2,Q$6),Kayıt!$B$6:$B$405,$A27,Kayıt!$H$6:$H$405,"&gt;-24")&gt;0,"Ç","")))</f>
        <v/>
      </c>
      <c r="R27" s="22" t="str">
        <f>IF(OR(OR($A27="",AND($B$4&lt;&gt;"",$C27&lt;&gt;$B$4)),R$6=""),"",IF(COUNTIFS(Kayıt!$A$6:$A$405,DATE($B$3,$B$2,R$6),Kayıt!$B$6:$B$405,$A27,Kayıt!$J$6:$J$405,"Çıkış yok")+COUNTIFS(Kayıt!$A$6:$A$405,DATE($B$3,$B$2,R$6),Kayıt!$B$6:$B$405,$A27,Kayıt!$J$6:$J$405,"Giriş yok")&gt;0,"?",IF(COUNTIFS(Kayıt!$A$6:$A$405,DATE($B$3,$B$2,R$6),Kayıt!$B$6:$B$405,$A27,Kayıt!$H$6:$H$405,"&gt;-24")&gt;0,"Ç","")))</f>
        <v/>
      </c>
      <c r="S27" s="22" t="str">
        <f>IF(OR(OR($A27="",AND($B$4&lt;&gt;"",$C27&lt;&gt;$B$4)),S$6=""),"",IF(COUNTIFS(Kayıt!$A$6:$A$405,DATE($B$3,$B$2,S$6),Kayıt!$B$6:$B$405,$A27,Kayıt!$J$6:$J$405,"Çıkış yok")+COUNTIFS(Kayıt!$A$6:$A$405,DATE($B$3,$B$2,S$6),Kayıt!$B$6:$B$405,$A27,Kayıt!$J$6:$J$405,"Giriş yok")&gt;0,"?",IF(COUNTIFS(Kayıt!$A$6:$A$405,DATE($B$3,$B$2,S$6),Kayıt!$B$6:$B$405,$A27,Kayıt!$H$6:$H$405,"&gt;-24")&gt;0,"Ç","")))</f>
        <v/>
      </c>
      <c r="T27" s="22" t="str">
        <f>IF(OR(OR($A27="",AND($B$4&lt;&gt;"",$C27&lt;&gt;$B$4)),T$6=""),"",IF(COUNTIFS(Kayıt!$A$6:$A$405,DATE($B$3,$B$2,T$6),Kayıt!$B$6:$B$405,$A27,Kayıt!$J$6:$J$405,"Çıkış yok")+COUNTIFS(Kayıt!$A$6:$A$405,DATE($B$3,$B$2,T$6),Kayıt!$B$6:$B$405,$A27,Kayıt!$J$6:$J$405,"Giriş yok")&gt;0,"?",IF(COUNTIFS(Kayıt!$A$6:$A$405,DATE($B$3,$B$2,T$6),Kayıt!$B$6:$B$405,$A27,Kayıt!$H$6:$H$405,"&gt;-24")&gt;0,"Ç","")))</f>
        <v/>
      </c>
      <c r="U27" s="22" t="str">
        <f>IF(OR(OR($A27="",AND($B$4&lt;&gt;"",$C27&lt;&gt;$B$4)),U$6=""),"",IF(COUNTIFS(Kayıt!$A$6:$A$405,DATE($B$3,$B$2,U$6),Kayıt!$B$6:$B$405,$A27,Kayıt!$J$6:$J$405,"Çıkış yok")+COUNTIFS(Kayıt!$A$6:$A$405,DATE($B$3,$B$2,U$6),Kayıt!$B$6:$B$405,$A27,Kayıt!$J$6:$J$405,"Giriş yok")&gt;0,"?",IF(COUNTIFS(Kayıt!$A$6:$A$405,DATE($B$3,$B$2,U$6),Kayıt!$B$6:$B$405,$A27,Kayıt!$H$6:$H$405,"&gt;-24")&gt;0,"Ç","")))</f>
        <v/>
      </c>
      <c r="V27" s="22" t="str">
        <f>IF(OR(OR($A27="",AND($B$4&lt;&gt;"",$C27&lt;&gt;$B$4)),V$6=""),"",IF(COUNTIFS(Kayıt!$A$6:$A$405,DATE($B$3,$B$2,V$6),Kayıt!$B$6:$B$405,$A27,Kayıt!$J$6:$J$405,"Çıkış yok")+COUNTIFS(Kayıt!$A$6:$A$405,DATE($B$3,$B$2,V$6),Kayıt!$B$6:$B$405,$A27,Kayıt!$J$6:$J$405,"Giriş yok")&gt;0,"?",IF(COUNTIFS(Kayıt!$A$6:$A$405,DATE($B$3,$B$2,V$6),Kayıt!$B$6:$B$405,$A27,Kayıt!$H$6:$H$405,"&gt;-24")&gt;0,"Ç","")))</f>
        <v/>
      </c>
      <c r="W27" s="22" t="str">
        <f>IF(OR(OR($A27="",AND($B$4&lt;&gt;"",$C27&lt;&gt;$B$4)),W$6=""),"",IF(COUNTIFS(Kayıt!$A$6:$A$405,DATE($B$3,$B$2,W$6),Kayıt!$B$6:$B$405,$A27,Kayıt!$J$6:$J$405,"Çıkış yok")+COUNTIFS(Kayıt!$A$6:$A$405,DATE($B$3,$B$2,W$6),Kayıt!$B$6:$B$405,$A27,Kayıt!$J$6:$J$405,"Giriş yok")&gt;0,"?",IF(COUNTIFS(Kayıt!$A$6:$A$405,DATE($B$3,$B$2,W$6),Kayıt!$B$6:$B$405,$A27,Kayıt!$H$6:$H$405,"&gt;-24")&gt;0,"Ç","")))</f>
        <v/>
      </c>
      <c r="X27" s="22" t="str">
        <f>IF(OR(OR($A27="",AND($B$4&lt;&gt;"",$C27&lt;&gt;$B$4)),X$6=""),"",IF(COUNTIFS(Kayıt!$A$6:$A$405,DATE($B$3,$B$2,X$6),Kayıt!$B$6:$B$405,$A27,Kayıt!$J$6:$J$405,"Çıkış yok")+COUNTIFS(Kayıt!$A$6:$A$405,DATE($B$3,$B$2,X$6),Kayıt!$B$6:$B$405,$A27,Kayıt!$J$6:$J$405,"Giriş yok")&gt;0,"?",IF(COUNTIFS(Kayıt!$A$6:$A$405,DATE($B$3,$B$2,X$6),Kayıt!$B$6:$B$405,$A27,Kayıt!$H$6:$H$405,"&gt;-24")&gt;0,"Ç","")))</f>
        <v/>
      </c>
      <c r="Y27" s="22" t="str">
        <f>IF(OR(OR($A27="",AND($B$4&lt;&gt;"",$C27&lt;&gt;$B$4)),Y$6=""),"",IF(COUNTIFS(Kayıt!$A$6:$A$405,DATE($B$3,$B$2,Y$6),Kayıt!$B$6:$B$405,$A27,Kayıt!$J$6:$J$405,"Çıkış yok")+COUNTIFS(Kayıt!$A$6:$A$405,DATE($B$3,$B$2,Y$6),Kayıt!$B$6:$B$405,$A27,Kayıt!$J$6:$J$405,"Giriş yok")&gt;0,"?",IF(COUNTIFS(Kayıt!$A$6:$A$405,DATE($B$3,$B$2,Y$6),Kayıt!$B$6:$B$405,$A27,Kayıt!$H$6:$H$405,"&gt;-24")&gt;0,"Ç","")))</f>
        <v/>
      </c>
      <c r="Z27" s="22" t="str">
        <f>IF(OR(OR($A27="",AND($B$4&lt;&gt;"",$C27&lt;&gt;$B$4)),Z$6=""),"",IF(COUNTIFS(Kayıt!$A$6:$A$405,DATE($B$3,$B$2,Z$6),Kayıt!$B$6:$B$405,$A27,Kayıt!$J$6:$J$405,"Çıkış yok")+COUNTIFS(Kayıt!$A$6:$A$405,DATE($B$3,$B$2,Z$6),Kayıt!$B$6:$B$405,$A27,Kayıt!$J$6:$J$405,"Giriş yok")&gt;0,"?",IF(COUNTIFS(Kayıt!$A$6:$A$405,DATE($B$3,$B$2,Z$6),Kayıt!$B$6:$B$405,$A27,Kayıt!$H$6:$H$405,"&gt;-24")&gt;0,"Ç","")))</f>
        <v/>
      </c>
      <c r="AA27" s="22" t="str">
        <f>IF(OR(OR($A27="",AND($B$4&lt;&gt;"",$C27&lt;&gt;$B$4)),AA$6=""),"",IF(COUNTIFS(Kayıt!$A$6:$A$405,DATE($B$3,$B$2,AA$6),Kayıt!$B$6:$B$405,$A27,Kayıt!$J$6:$J$405,"Çıkış yok")+COUNTIFS(Kayıt!$A$6:$A$405,DATE($B$3,$B$2,AA$6),Kayıt!$B$6:$B$405,$A27,Kayıt!$J$6:$J$405,"Giriş yok")&gt;0,"?",IF(COUNTIFS(Kayıt!$A$6:$A$405,DATE($B$3,$B$2,AA$6),Kayıt!$B$6:$B$405,$A27,Kayıt!$H$6:$H$405,"&gt;-24")&gt;0,"Ç","")))</f>
        <v/>
      </c>
      <c r="AB27" s="22" t="str">
        <f>IF(OR(OR($A27="",AND($B$4&lt;&gt;"",$C27&lt;&gt;$B$4)),AB$6=""),"",IF(COUNTIFS(Kayıt!$A$6:$A$405,DATE($B$3,$B$2,AB$6),Kayıt!$B$6:$B$405,$A27,Kayıt!$J$6:$J$405,"Çıkış yok")+COUNTIFS(Kayıt!$A$6:$A$405,DATE($B$3,$B$2,AB$6),Kayıt!$B$6:$B$405,$A27,Kayıt!$J$6:$J$405,"Giriş yok")&gt;0,"?",IF(COUNTIFS(Kayıt!$A$6:$A$405,DATE($B$3,$B$2,AB$6),Kayıt!$B$6:$B$405,$A27,Kayıt!$H$6:$H$405,"&gt;-24")&gt;0,"Ç","")))</f>
        <v/>
      </c>
      <c r="AC27" s="22" t="str">
        <f>IF(OR(OR($A27="",AND($B$4&lt;&gt;"",$C27&lt;&gt;$B$4)),AC$6=""),"",IF(COUNTIFS(Kayıt!$A$6:$A$405,DATE($B$3,$B$2,AC$6),Kayıt!$B$6:$B$405,$A27,Kayıt!$J$6:$J$405,"Çıkış yok")+COUNTIFS(Kayıt!$A$6:$A$405,DATE($B$3,$B$2,AC$6),Kayıt!$B$6:$B$405,$A27,Kayıt!$J$6:$J$405,"Giriş yok")&gt;0,"?",IF(COUNTIFS(Kayıt!$A$6:$A$405,DATE($B$3,$B$2,AC$6),Kayıt!$B$6:$B$405,$A27,Kayıt!$H$6:$H$405,"&gt;-24")&gt;0,"Ç","")))</f>
        <v/>
      </c>
      <c r="AD27" s="22" t="str">
        <f>IF(OR(OR($A27="",AND($B$4&lt;&gt;"",$C27&lt;&gt;$B$4)),AD$6=""),"",IF(COUNTIFS(Kayıt!$A$6:$A$405,DATE($B$3,$B$2,AD$6),Kayıt!$B$6:$B$405,$A27,Kayıt!$J$6:$J$405,"Çıkış yok")+COUNTIFS(Kayıt!$A$6:$A$405,DATE($B$3,$B$2,AD$6),Kayıt!$B$6:$B$405,$A27,Kayıt!$J$6:$J$405,"Giriş yok")&gt;0,"?",IF(COUNTIFS(Kayıt!$A$6:$A$405,DATE($B$3,$B$2,AD$6),Kayıt!$B$6:$B$405,$A27,Kayıt!$H$6:$H$405,"&gt;-24")&gt;0,"Ç","")))</f>
        <v/>
      </c>
      <c r="AE27" s="22" t="str">
        <f>IF(OR(OR($A27="",AND($B$4&lt;&gt;"",$C27&lt;&gt;$B$4)),AE$6=""),"",IF(COUNTIFS(Kayıt!$A$6:$A$405,DATE($B$3,$B$2,AE$6),Kayıt!$B$6:$B$405,$A27,Kayıt!$J$6:$J$405,"Çıkış yok")+COUNTIFS(Kayıt!$A$6:$A$405,DATE($B$3,$B$2,AE$6),Kayıt!$B$6:$B$405,$A27,Kayıt!$J$6:$J$405,"Giriş yok")&gt;0,"?",IF(COUNTIFS(Kayıt!$A$6:$A$405,DATE($B$3,$B$2,AE$6),Kayıt!$B$6:$B$405,$A27,Kayıt!$H$6:$H$405,"&gt;-24")&gt;0,"Ç","")))</f>
        <v/>
      </c>
      <c r="AF27" s="22" t="str">
        <f>IF(OR(OR($A27="",AND($B$4&lt;&gt;"",$C27&lt;&gt;$B$4)),AF$6=""),"",IF(COUNTIFS(Kayıt!$A$6:$A$405,DATE($B$3,$B$2,AF$6),Kayıt!$B$6:$B$405,$A27,Kayıt!$J$6:$J$405,"Çıkış yok")+COUNTIFS(Kayıt!$A$6:$A$405,DATE($B$3,$B$2,AF$6),Kayıt!$B$6:$B$405,$A27,Kayıt!$J$6:$J$405,"Giriş yok")&gt;0,"?",IF(COUNTIFS(Kayıt!$A$6:$A$405,DATE($B$3,$B$2,AF$6),Kayıt!$B$6:$B$405,$A27,Kayıt!$H$6:$H$405,"&gt;-24")&gt;0,"Ç","")))</f>
        <v/>
      </c>
      <c r="AG27" s="22" t="str">
        <f>IF(OR(OR($A27="",AND($B$4&lt;&gt;"",$C27&lt;&gt;$B$4)),AG$6=""),"",IF(COUNTIFS(Kayıt!$A$6:$A$405,DATE($B$3,$B$2,AG$6),Kayıt!$B$6:$B$405,$A27,Kayıt!$J$6:$J$405,"Çıkış yok")+COUNTIFS(Kayıt!$A$6:$A$405,DATE($B$3,$B$2,AG$6),Kayıt!$B$6:$B$405,$A27,Kayıt!$J$6:$J$405,"Giriş yok")&gt;0,"?",IF(COUNTIFS(Kayıt!$A$6:$A$405,DATE($B$3,$B$2,AG$6),Kayıt!$B$6:$B$405,$A27,Kayıt!$H$6:$H$405,"&gt;-24")&gt;0,"Ç","")))</f>
        <v/>
      </c>
      <c r="AH27" s="22" t="str">
        <f>IF(OR(OR($A27="",AND($B$4&lt;&gt;"",$C27&lt;&gt;$B$4)),AH$6=""),"",IF(COUNTIFS(Kayıt!$A$6:$A$405,DATE($B$3,$B$2,AH$6),Kayıt!$B$6:$B$405,$A27,Kayıt!$J$6:$J$405,"Çıkış yok")+COUNTIFS(Kayıt!$A$6:$A$405,DATE($B$3,$B$2,AH$6),Kayıt!$B$6:$B$405,$A27,Kayıt!$J$6:$J$405,"Giriş yok")&gt;0,"?",IF(COUNTIFS(Kayıt!$A$6:$A$405,DATE($B$3,$B$2,AH$6),Kayıt!$B$6:$B$405,$A27,Kayıt!$H$6:$H$405,"&gt;-24")&gt;0,"Ç","")))</f>
        <v/>
      </c>
      <c r="AI27" s="22" t="str">
        <f>IF(OR(OR($A27="",AND($B$4&lt;&gt;"",$C27&lt;&gt;$B$4)),AI$6=""),"",IF(COUNTIFS(Kayıt!$A$6:$A$405,DATE($B$3,$B$2,AI$6),Kayıt!$B$6:$B$405,$A27,Kayıt!$J$6:$J$405,"Çıkış yok")+COUNTIFS(Kayıt!$A$6:$A$405,DATE($B$3,$B$2,AI$6),Kayıt!$B$6:$B$405,$A27,Kayıt!$J$6:$J$405,"Giriş yok")&gt;0,"?",IF(COUNTIFS(Kayıt!$A$6:$A$405,DATE($B$3,$B$2,AI$6),Kayıt!$B$6:$B$405,$A27,Kayıt!$H$6:$H$405,"&gt;-24")&gt;0,"Ç","")))</f>
        <v/>
      </c>
      <c r="AJ27" s="22" t="str">
        <f>IF(OR(OR($A27="",AND($B$4&lt;&gt;"",$C27&lt;&gt;$B$4)),AJ$6=""),"",IF(COUNTIFS(Kayıt!$A$6:$A$405,DATE($B$3,$B$2,AJ$6),Kayıt!$B$6:$B$405,$A27,Kayıt!$J$6:$J$405,"Çıkış yok")+COUNTIFS(Kayıt!$A$6:$A$405,DATE($B$3,$B$2,AJ$6),Kayıt!$B$6:$B$405,$A27,Kayıt!$J$6:$J$405,"Giriş yok")&gt;0,"?",IF(COUNTIFS(Kayıt!$A$6:$A$405,DATE($B$3,$B$2,AJ$6),Kayıt!$B$6:$B$405,$A27,Kayıt!$H$6:$H$405,"&gt;-24")&gt;0,"Ç","")))</f>
        <v/>
      </c>
      <c r="AK27" s="22" t="str">
        <f>IF(OR(OR($A27="",AND($B$4&lt;&gt;"",$C27&lt;&gt;$B$4)),AK$6=""),"",IF(COUNTIFS(Kayıt!$A$6:$A$405,DATE($B$3,$B$2,AK$6),Kayıt!$B$6:$B$405,$A27,Kayıt!$J$6:$J$405,"Çıkış yok")+COUNTIFS(Kayıt!$A$6:$A$405,DATE($B$3,$B$2,AK$6),Kayıt!$B$6:$B$405,$A27,Kayıt!$J$6:$J$405,"Giriş yok")&gt;0,"?",IF(COUNTIFS(Kayıt!$A$6:$A$405,DATE($B$3,$B$2,AK$6),Kayıt!$B$6:$B$405,$A27,Kayıt!$H$6:$H$405,"&gt;-24")&gt;0,"Ç","")))</f>
        <v/>
      </c>
      <c r="AL27" s="22" t="str">
        <f>IF(OR(OR($A27="",AND($B$4&lt;&gt;"",$C27&lt;&gt;$B$4)),AL$6=""),"",IF(COUNTIFS(Kayıt!$A$6:$A$405,DATE($B$3,$B$2,AL$6),Kayıt!$B$6:$B$405,$A27,Kayıt!$J$6:$J$405,"Çıkış yok")+COUNTIFS(Kayıt!$A$6:$A$405,DATE($B$3,$B$2,AL$6),Kayıt!$B$6:$B$405,$A27,Kayıt!$J$6:$J$405,"Giriş yok")&gt;0,"?",IF(COUNTIFS(Kayıt!$A$6:$A$405,DATE($B$3,$B$2,AL$6),Kayıt!$B$6:$B$405,$A27,Kayıt!$H$6:$H$405,"&gt;-24")&gt;0,"Ç","")))</f>
        <v/>
      </c>
      <c r="AM27" s="22" t="str">
        <f>IF(OR(OR($A27="",AND($B$4&lt;&gt;"",$C27&lt;&gt;$B$4)),AM$6=""),"",IF(COUNTIFS(Kayıt!$A$6:$A$405,DATE($B$3,$B$2,AM$6),Kayıt!$B$6:$B$405,$A27,Kayıt!$J$6:$J$405,"Çıkış yok")+COUNTIFS(Kayıt!$A$6:$A$405,DATE($B$3,$B$2,AM$6),Kayıt!$B$6:$B$405,$A27,Kayıt!$J$6:$J$405,"Giriş yok")&gt;0,"?",IF(COUNTIFS(Kayıt!$A$6:$A$405,DATE($B$3,$B$2,AM$6),Kayıt!$B$6:$B$405,$A27,Kayıt!$H$6:$H$405,"&gt;-24")&gt;0,"Ç","")))</f>
        <v/>
      </c>
      <c r="AN27" s="22" t="str">
        <f>IF(OR(OR($A27="",AND($B$4&lt;&gt;"",$C27&lt;&gt;$B$4)),AN$6=""),"",IF(COUNTIFS(Kayıt!$A$6:$A$405,DATE($B$3,$B$2,AN$6),Kayıt!$B$6:$B$405,$A27,Kayıt!$J$6:$J$405,"Çıkış yok")+COUNTIFS(Kayıt!$A$6:$A$405,DATE($B$3,$B$2,AN$6),Kayıt!$B$6:$B$405,$A27,Kayıt!$J$6:$J$405,"Giriş yok")&gt;0,"?",IF(COUNTIFS(Kayıt!$A$6:$A$405,DATE($B$3,$B$2,AN$6),Kayıt!$B$6:$B$405,$A27,Kayıt!$H$6:$H$405,"&gt;-24")&gt;0,"Ç","")))</f>
        <v/>
      </c>
      <c r="AO27" s="22" t="str">
        <f>IF(OR(OR($A27="",AND($B$4&lt;&gt;"",$C27&lt;&gt;$B$4)),AO$6=""),"",IF(COUNTIFS(Kayıt!$A$6:$A$405,DATE($B$3,$B$2,AO$6),Kayıt!$B$6:$B$405,$A27,Kayıt!$J$6:$J$405,"Çıkış yok")+COUNTIFS(Kayıt!$A$6:$A$405,DATE($B$3,$B$2,AO$6),Kayıt!$B$6:$B$405,$A27,Kayıt!$J$6:$J$405,"Giriş yok")&gt;0,"?",IF(COUNTIFS(Kayıt!$A$6:$A$405,DATE($B$3,$B$2,AO$6),Kayıt!$B$6:$B$405,$A27,Kayıt!$H$6:$H$405,"&gt;-24")&gt;0,"Ç","")))</f>
        <v/>
      </c>
      <c r="AP27" s="22" t="str">
        <f>IF(OR(OR($A27="",AND($B$4&lt;&gt;"",$C27&lt;&gt;$B$4)),AP$6=""),"",IF(COUNTIFS(Kayıt!$A$6:$A$405,DATE($B$3,$B$2,AP$6),Kayıt!$B$6:$B$405,$A27,Kayıt!$J$6:$J$405,"Çıkış yok")+COUNTIFS(Kayıt!$A$6:$A$405,DATE($B$3,$B$2,AP$6),Kayıt!$B$6:$B$405,$A27,Kayıt!$J$6:$J$405,"Giriş yok")&gt;0,"?",IF(COUNTIFS(Kayıt!$A$6:$A$405,DATE($B$3,$B$2,AP$6),Kayıt!$B$6:$B$405,$A27,Kayıt!$H$6:$H$405,"&gt;-24")&gt;0,"Ç","")))</f>
        <v/>
      </c>
    </row>
    <row r="28" spans="1:42" ht="18" customHeight="1" x14ac:dyDescent="0.2">
      <c r="A28" s="28" t="str">
        <f>IF(Çalışanlar!$B25="","",Çalışanlar!$B25)</f>
        <v/>
      </c>
      <c r="B28" s="12" t="str">
        <f>IF(Çalışanlar!$C25="","",Çalışanlar!$C25)</f>
        <v/>
      </c>
      <c r="C28" s="12" t="str">
        <f>IF(Çalışanlar!$D25="","",Çalışanlar!$D25)</f>
        <v/>
      </c>
      <c r="D28" s="29" t="str">
        <f t="shared" si="1"/>
        <v/>
      </c>
      <c r="E28" s="30" t="str">
        <f>IF(OR($A28="",AND($B$4&lt;&gt;"",$C28&lt;&gt;$B$4)),"",SUMIFS(Kayıt!$H$6:$H$405,Kayıt!$A$6:$A$405,"&gt;="&amp;DATE($B$3,$B$2,1),Kayıt!$A$6:$A$405,"&lt;"&amp;DATE($B$3,$B$2+1,1),Kayıt!$B$6:$B$405,$A28))</f>
        <v/>
      </c>
      <c r="F28" s="31" t="str">
        <f t="shared" si="2"/>
        <v/>
      </c>
      <c r="G28" s="22" t="str">
        <f>IF(OR($A28="",AND($B$4&lt;&gt;"",$C28&lt;&gt;$B$4)),"",COUNTIFS(Kayıt!$A$6:$A$405,"&gt;="&amp;DATE($B$3,$B$2,1),Kayıt!$A$6:$A$405,"&lt;"&amp;DATE($B$3,$B$2+1,1),Kayıt!$B$6:$B$405,$A28,Kayıt!$I$6:$I$405,"&gt;0"))</f>
        <v/>
      </c>
      <c r="H28" s="22" t="str">
        <f>IF(OR($A28="",AND($B$4&lt;&gt;"",$C28&lt;&gt;$B$4)),"",SUMIFS(Kayıt!$I$6:$I$405,Kayıt!$A$6:$A$405,"&gt;="&amp;DATE($B$3,$B$2,1),Kayıt!$A$6:$A$405,"&lt;"&amp;DATE($B$3,$B$2+1,1),Kayıt!$B$6:$B$405,$A28))</f>
        <v/>
      </c>
      <c r="I28" s="22" t="str">
        <f t="shared" si="3"/>
        <v/>
      </c>
      <c r="J28" s="22" t="str">
        <f>IF(OR($A28="",AND($B$4&lt;&gt;"",$C28&lt;&gt;$B$4)),"",COUNTIFS(Kayıt!$A$6:$A$405,"&gt;="&amp;DATE($B$3,$B$2,1),Kayıt!$A$6:$A$405,"&lt;"&amp;DATE($B$3,$B$2+1,1),Kayıt!$B$6:$B$405,$A28,Kayıt!$H$6:$H$405,"&gt;"&amp;$H$3))</f>
        <v/>
      </c>
      <c r="L28" s="22" t="str">
        <f>IF(OR(OR($A28="",AND($B$4&lt;&gt;"",$C28&lt;&gt;$B$4)),L$6=""),"",IF(COUNTIFS(Kayıt!$A$6:$A$405,DATE($B$3,$B$2,L$6),Kayıt!$B$6:$B$405,$A28,Kayıt!$J$6:$J$405,"Çıkış yok")+COUNTIFS(Kayıt!$A$6:$A$405,DATE($B$3,$B$2,L$6),Kayıt!$B$6:$B$405,$A28,Kayıt!$J$6:$J$405,"Giriş yok")&gt;0,"?",IF(COUNTIFS(Kayıt!$A$6:$A$405,DATE($B$3,$B$2,L$6),Kayıt!$B$6:$B$405,$A28,Kayıt!$H$6:$H$405,"&gt;-24")&gt;0,"Ç","")))</f>
        <v/>
      </c>
      <c r="M28" s="22" t="str">
        <f>IF(OR(OR($A28="",AND($B$4&lt;&gt;"",$C28&lt;&gt;$B$4)),M$6=""),"",IF(COUNTIFS(Kayıt!$A$6:$A$405,DATE($B$3,$B$2,M$6),Kayıt!$B$6:$B$405,$A28,Kayıt!$J$6:$J$405,"Çıkış yok")+COUNTIFS(Kayıt!$A$6:$A$405,DATE($B$3,$B$2,M$6),Kayıt!$B$6:$B$405,$A28,Kayıt!$J$6:$J$405,"Giriş yok")&gt;0,"?",IF(COUNTIFS(Kayıt!$A$6:$A$405,DATE($B$3,$B$2,M$6),Kayıt!$B$6:$B$405,$A28,Kayıt!$H$6:$H$405,"&gt;-24")&gt;0,"Ç","")))</f>
        <v/>
      </c>
      <c r="N28" s="22" t="str">
        <f>IF(OR(OR($A28="",AND($B$4&lt;&gt;"",$C28&lt;&gt;$B$4)),N$6=""),"",IF(COUNTIFS(Kayıt!$A$6:$A$405,DATE($B$3,$B$2,N$6),Kayıt!$B$6:$B$405,$A28,Kayıt!$J$6:$J$405,"Çıkış yok")+COUNTIFS(Kayıt!$A$6:$A$405,DATE($B$3,$B$2,N$6),Kayıt!$B$6:$B$405,$A28,Kayıt!$J$6:$J$405,"Giriş yok")&gt;0,"?",IF(COUNTIFS(Kayıt!$A$6:$A$405,DATE($B$3,$B$2,N$6),Kayıt!$B$6:$B$405,$A28,Kayıt!$H$6:$H$405,"&gt;-24")&gt;0,"Ç","")))</f>
        <v/>
      </c>
      <c r="O28" s="22" t="str">
        <f>IF(OR(OR($A28="",AND($B$4&lt;&gt;"",$C28&lt;&gt;$B$4)),O$6=""),"",IF(COUNTIFS(Kayıt!$A$6:$A$405,DATE($B$3,$B$2,O$6),Kayıt!$B$6:$B$405,$A28,Kayıt!$J$6:$J$405,"Çıkış yok")+COUNTIFS(Kayıt!$A$6:$A$405,DATE($B$3,$B$2,O$6),Kayıt!$B$6:$B$405,$A28,Kayıt!$J$6:$J$405,"Giriş yok")&gt;0,"?",IF(COUNTIFS(Kayıt!$A$6:$A$405,DATE($B$3,$B$2,O$6),Kayıt!$B$6:$B$405,$A28,Kayıt!$H$6:$H$405,"&gt;-24")&gt;0,"Ç","")))</f>
        <v/>
      </c>
      <c r="P28" s="22" t="str">
        <f>IF(OR(OR($A28="",AND($B$4&lt;&gt;"",$C28&lt;&gt;$B$4)),P$6=""),"",IF(COUNTIFS(Kayıt!$A$6:$A$405,DATE($B$3,$B$2,P$6),Kayıt!$B$6:$B$405,$A28,Kayıt!$J$6:$J$405,"Çıkış yok")+COUNTIFS(Kayıt!$A$6:$A$405,DATE($B$3,$B$2,P$6),Kayıt!$B$6:$B$405,$A28,Kayıt!$J$6:$J$405,"Giriş yok")&gt;0,"?",IF(COUNTIFS(Kayıt!$A$6:$A$405,DATE($B$3,$B$2,P$6),Kayıt!$B$6:$B$405,$A28,Kayıt!$H$6:$H$405,"&gt;-24")&gt;0,"Ç","")))</f>
        <v/>
      </c>
      <c r="Q28" s="22" t="str">
        <f>IF(OR(OR($A28="",AND($B$4&lt;&gt;"",$C28&lt;&gt;$B$4)),Q$6=""),"",IF(COUNTIFS(Kayıt!$A$6:$A$405,DATE($B$3,$B$2,Q$6),Kayıt!$B$6:$B$405,$A28,Kayıt!$J$6:$J$405,"Çıkış yok")+COUNTIFS(Kayıt!$A$6:$A$405,DATE($B$3,$B$2,Q$6),Kayıt!$B$6:$B$405,$A28,Kayıt!$J$6:$J$405,"Giriş yok")&gt;0,"?",IF(COUNTIFS(Kayıt!$A$6:$A$405,DATE($B$3,$B$2,Q$6),Kayıt!$B$6:$B$405,$A28,Kayıt!$H$6:$H$405,"&gt;-24")&gt;0,"Ç","")))</f>
        <v/>
      </c>
      <c r="R28" s="22" t="str">
        <f>IF(OR(OR($A28="",AND($B$4&lt;&gt;"",$C28&lt;&gt;$B$4)),R$6=""),"",IF(COUNTIFS(Kayıt!$A$6:$A$405,DATE($B$3,$B$2,R$6),Kayıt!$B$6:$B$405,$A28,Kayıt!$J$6:$J$405,"Çıkış yok")+COUNTIFS(Kayıt!$A$6:$A$405,DATE($B$3,$B$2,R$6),Kayıt!$B$6:$B$405,$A28,Kayıt!$J$6:$J$405,"Giriş yok")&gt;0,"?",IF(COUNTIFS(Kayıt!$A$6:$A$405,DATE($B$3,$B$2,R$6),Kayıt!$B$6:$B$405,$A28,Kayıt!$H$6:$H$405,"&gt;-24")&gt;0,"Ç","")))</f>
        <v/>
      </c>
      <c r="S28" s="22" t="str">
        <f>IF(OR(OR($A28="",AND($B$4&lt;&gt;"",$C28&lt;&gt;$B$4)),S$6=""),"",IF(COUNTIFS(Kayıt!$A$6:$A$405,DATE($B$3,$B$2,S$6),Kayıt!$B$6:$B$405,$A28,Kayıt!$J$6:$J$405,"Çıkış yok")+COUNTIFS(Kayıt!$A$6:$A$405,DATE($B$3,$B$2,S$6),Kayıt!$B$6:$B$405,$A28,Kayıt!$J$6:$J$405,"Giriş yok")&gt;0,"?",IF(COUNTIFS(Kayıt!$A$6:$A$405,DATE($B$3,$B$2,S$6),Kayıt!$B$6:$B$405,$A28,Kayıt!$H$6:$H$405,"&gt;-24")&gt;0,"Ç","")))</f>
        <v/>
      </c>
      <c r="T28" s="22" t="str">
        <f>IF(OR(OR($A28="",AND($B$4&lt;&gt;"",$C28&lt;&gt;$B$4)),T$6=""),"",IF(COUNTIFS(Kayıt!$A$6:$A$405,DATE($B$3,$B$2,T$6),Kayıt!$B$6:$B$405,$A28,Kayıt!$J$6:$J$405,"Çıkış yok")+COUNTIFS(Kayıt!$A$6:$A$405,DATE($B$3,$B$2,T$6),Kayıt!$B$6:$B$405,$A28,Kayıt!$J$6:$J$405,"Giriş yok")&gt;0,"?",IF(COUNTIFS(Kayıt!$A$6:$A$405,DATE($B$3,$B$2,T$6),Kayıt!$B$6:$B$405,$A28,Kayıt!$H$6:$H$405,"&gt;-24")&gt;0,"Ç","")))</f>
        <v/>
      </c>
      <c r="U28" s="22" t="str">
        <f>IF(OR(OR($A28="",AND($B$4&lt;&gt;"",$C28&lt;&gt;$B$4)),U$6=""),"",IF(COUNTIFS(Kayıt!$A$6:$A$405,DATE($B$3,$B$2,U$6),Kayıt!$B$6:$B$405,$A28,Kayıt!$J$6:$J$405,"Çıkış yok")+COUNTIFS(Kayıt!$A$6:$A$405,DATE($B$3,$B$2,U$6),Kayıt!$B$6:$B$405,$A28,Kayıt!$J$6:$J$405,"Giriş yok")&gt;0,"?",IF(COUNTIFS(Kayıt!$A$6:$A$405,DATE($B$3,$B$2,U$6),Kayıt!$B$6:$B$405,$A28,Kayıt!$H$6:$H$405,"&gt;-24")&gt;0,"Ç","")))</f>
        <v/>
      </c>
      <c r="V28" s="22" t="str">
        <f>IF(OR(OR($A28="",AND($B$4&lt;&gt;"",$C28&lt;&gt;$B$4)),V$6=""),"",IF(COUNTIFS(Kayıt!$A$6:$A$405,DATE($B$3,$B$2,V$6),Kayıt!$B$6:$B$405,$A28,Kayıt!$J$6:$J$405,"Çıkış yok")+COUNTIFS(Kayıt!$A$6:$A$405,DATE($B$3,$B$2,V$6),Kayıt!$B$6:$B$405,$A28,Kayıt!$J$6:$J$405,"Giriş yok")&gt;0,"?",IF(COUNTIFS(Kayıt!$A$6:$A$405,DATE($B$3,$B$2,V$6),Kayıt!$B$6:$B$405,$A28,Kayıt!$H$6:$H$405,"&gt;-24")&gt;0,"Ç","")))</f>
        <v/>
      </c>
      <c r="W28" s="22" t="str">
        <f>IF(OR(OR($A28="",AND($B$4&lt;&gt;"",$C28&lt;&gt;$B$4)),W$6=""),"",IF(COUNTIFS(Kayıt!$A$6:$A$405,DATE($B$3,$B$2,W$6),Kayıt!$B$6:$B$405,$A28,Kayıt!$J$6:$J$405,"Çıkış yok")+COUNTIFS(Kayıt!$A$6:$A$405,DATE($B$3,$B$2,W$6),Kayıt!$B$6:$B$405,$A28,Kayıt!$J$6:$J$405,"Giriş yok")&gt;0,"?",IF(COUNTIFS(Kayıt!$A$6:$A$405,DATE($B$3,$B$2,W$6),Kayıt!$B$6:$B$405,$A28,Kayıt!$H$6:$H$405,"&gt;-24")&gt;0,"Ç","")))</f>
        <v/>
      </c>
      <c r="X28" s="22" t="str">
        <f>IF(OR(OR($A28="",AND($B$4&lt;&gt;"",$C28&lt;&gt;$B$4)),X$6=""),"",IF(COUNTIFS(Kayıt!$A$6:$A$405,DATE($B$3,$B$2,X$6),Kayıt!$B$6:$B$405,$A28,Kayıt!$J$6:$J$405,"Çıkış yok")+COUNTIFS(Kayıt!$A$6:$A$405,DATE($B$3,$B$2,X$6),Kayıt!$B$6:$B$405,$A28,Kayıt!$J$6:$J$405,"Giriş yok")&gt;0,"?",IF(COUNTIFS(Kayıt!$A$6:$A$405,DATE($B$3,$B$2,X$6),Kayıt!$B$6:$B$405,$A28,Kayıt!$H$6:$H$405,"&gt;-24")&gt;0,"Ç","")))</f>
        <v/>
      </c>
      <c r="Y28" s="22" t="str">
        <f>IF(OR(OR($A28="",AND($B$4&lt;&gt;"",$C28&lt;&gt;$B$4)),Y$6=""),"",IF(COUNTIFS(Kayıt!$A$6:$A$405,DATE($B$3,$B$2,Y$6),Kayıt!$B$6:$B$405,$A28,Kayıt!$J$6:$J$405,"Çıkış yok")+COUNTIFS(Kayıt!$A$6:$A$405,DATE($B$3,$B$2,Y$6),Kayıt!$B$6:$B$405,$A28,Kayıt!$J$6:$J$405,"Giriş yok")&gt;0,"?",IF(COUNTIFS(Kayıt!$A$6:$A$405,DATE($B$3,$B$2,Y$6),Kayıt!$B$6:$B$405,$A28,Kayıt!$H$6:$H$405,"&gt;-24")&gt;0,"Ç","")))</f>
        <v/>
      </c>
      <c r="Z28" s="22" t="str">
        <f>IF(OR(OR($A28="",AND($B$4&lt;&gt;"",$C28&lt;&gt;$B$4)),Z$6=""),"",IF(COUNTIFS(Kayıt!$A$6:$A$405,DATE($B$3,$B$2,Z$6),Kayıt!$B$6:$B$405,$A28,Kayıt!$J$6:$J$405,"Çıkış yok")+COUNTIFS(Kayıt!$A$6:$A$405,DATE($B$3,$B$2,Z$6),Kayıt!$B$6:$B$405,$A28,Kayıt!$J$6:$J$405,"Giriş yok")&gt;0,"?",IF(COUNTIFS(Kayıt!$A$6:$A$405,DATE($B$3,$B$2,Z$6),Kayıt!$B$6:$B$405,$A28,Kayıt!$H$6:$H$405,"&gt;-24")&gt;0,"Ç","")))</f>
        <v/>
      </c>
      <c r="AA28" s="22" t="str">
        <f>IF(OR(OR($A28="",AND($B$4&lt;&gt;"",$C28&lt;&gt;$B$4)),AA$6=""),"",IF(COUNTIFS(Kayıt!$A$6:$A$405,DATE($B$3,$B$2,AA$6),Kayıt!$B$6:$B$405,$A28,Kayıt!$J$6:$J$405,"Çıkış yok")+COUNTIFS(Kayıt!$A$6:$A$405,DATE($B$3,$B$2,AA$6),Kayıt!$B$6:$B$405,$A28,Kayıt!$J$6:$J$405,"Giriş yok")&gt;0,"?",IF(COUNTIFS(Kayıt!$A$6:$A$405,DATE($B$3,$B$2,AA$6),Kayıt!$B$6:$B$405,$A28,Kayıt!$H$6:$H$405,"&gt;-24")&gt;0,"Ç","")))</f>
        <v/>
      </c>
      <c r="AB28" s="22" t="str">
        <f>IF(OR(OR($A28="",AND($B$4&lt;&gt;"",$C28&lt;&gt;$B$4)),AB$6=""),"",IF(COUNTIFS(Kayıt!$A$6:$A$405,DATE($B$3,$B$2,AB$6),Kayıt!$B$6:$B$405,$A28,Kayıt!$J$6:$J$405,"Çıkış yok")+COUNTIFS(Kayıt!$A$6:$A$405,DATE($B$3,$B$2,AB$6),Kayıt!$B$6:$B$405,$A28,Kayıt!$J$6:$J$405,"Giriş yok")&gt;0,"?",IF(COUNTIFS(Kayıt!$A$6:$A$405,DATE($B$3,$B$2,AB$6),Kayıt!$B$6:$B$405,$A28,Kayıt!$H$6:$H$405,"&gt;-24")&gt;0,"Ç","")))</f>
        <v/>
      </c>
      <c r="AC28" s="22" t="str">
        <f>IF(OR(OR($A28="",AND($B$4&lt;&gt;"",$C28&lt;&gt;$B$4)),AC$6=""),"",IF(COUNTIFS(Kayıt!$A$6:$A$405,DATE($B$3,$B$2,AC$6),Kayıt!$B$6:$B$405,$A28,Kayıt!$J$6:$J$405,"Çıkış yok")+COUNTIFS(Kayıt!$A$6:$A$405,DATE($B$3,$B$2,AC$6),Kayıt!$B$6:$B$405,$A28,Kayıt!$J$6:$J$405,"Giriş yok")&gt;0,"?",IF(COUNTIFS(Kayıt!$A$6:$A$405,DATE($B$3,$B$2,AC$6),Kayıt!$B$6:$B$405,$A28,Kayıt!$H$6:$H$405,"&gt;-24")&gt;0,"Ç","")))</f>
        <v/>
      </c>
      <c r="AD28" s="22" t="str">
        <f>IF(OR(OR($A28="",AND($B$4&lt;&gt;"",$C28&lt;&gt;$B$4)),AD$6=""),"",IF(COUNTIFS(Kayıt!$A$6:$A$405,DATE($B$3,$B$2,AD$6),Kayıt!$B$6:$B$405,$A28,Kayıt!$J$6:$J$405,"Çıkış yok")+COUNTIFS(Kayıt!$A$6:$A$405,DATE($B$3,$B$2,AD$6),Kayıt!$B$6:$B$405,$A28,Kayıt!$J$6:$J$405,"Giriş yok")&gt;0,"?",IF(COUNTIFS(Kayıt!$A$6:$A$405,DATE($B$3,$B$2,AD$6),Kayıt!$B$6:$B$405,$A28,Kayıt!$H$6:$H$405,"&gt;-24")&gt;0,"Ç","")))</f>
        <v/>
      </c>
      <c r="AE28" s="22" t="str">
        <f>IF(OR(OR($A28="",AND($B$4&lt;&gt;"",$C28&lt;&gt;$B$4)),AE$6=""),"",IF(COUNTIFS(Kayıt!$A$6:$A$405,DATE($B$3,$B$2,AE$6),Kayıt!$B$6:$B$405,$A28,Kayıt!$J$6:$J$405,"Çıkış yok")+COUNTIFS(Kayıt!$A$6:$A$405,DATE($B$3,$B$2,AE$6),Kayıt!$B$6:$B$405,$A28,Kayıt!$J$6:$J$405,"Giriş yok")&gt;0,"?",IF(COUNTIFS(Kayıt!$A$6:$A$405,DATE($B$3,$B$2,AE$6),Kayıt!$B$6:$B$405,$A28,Kayıt!$H$6:$H$405,"&gt;-24")&gt;0,"Ç","")))</f>
        <v/>
      </c>
      <c r="AF28" s="22" t="str">
        <f>IF(OR(OR($A28="",AND($B$4&lt;&gt;"",$C28&lt;&gt;$B$4)),AF$6=""),"",IF(COUNTIFS(Kayıt!$A$6:$A$405,DATE($B$3,$B$2,AF$6),Kayıt!$B$6:$B$405,$A28,Kayıt!$J$6:$J$405,"Çıkış yok")+COUNTIFS(Kayıt!$A$6:$A$405,DATE($B$3,$B$2,AF$6),Kayıt!$B$6:$B$405,$A28,Kayıt!$J$6:$J$405,"Giriş yok")&gt;0,"?",IF(COUNTIFS(Kayıt!$A$6:$A$405,DATE($B$3,$B$2,AF$6),Kayıt!$B$6:$B$405,$A28,Kayıt!$H$6:$H$405,"&gt;-24")&gt;0,"Ç","")))</f>
        <v/>
      </c>
      <c r="AG28" s="22" t="str">
        <f>IF(OR(OR($A28="",AND($B$4&lt;&gt;"",$C28&lt;&gt;$B$4)),AG$6=""),"",IF(COUNTIFS(Kayıt!$A$6:$A$405,DATE($B$3,$B$2,AG$6),Kayıt!$B$6:$B$405,$A28,Kayıt!$J$6:$J$405,"Çıkış yok")+COUNTIFS(Kayıt!$A$6:$A$405,DATE($B$3,$B$2,AG$6),Kayıt!$B$6:$B$405,$A28,Kayıt!$J$6:$J$405,"Giriş yok")&gt;0,"?",IF(COUNTIFS(Kayıt!$A$6:$A$405,DATE($B$3,$B$2,AG$6),Kayıt!$B$6:$B$405,$A28,Kayıt!$H$6:$H$405,"&gt;-24")&gt;0,"Ç","")))</f>
        <v/>
      </c>
      <c r="AH28" s="22" t="str">
        <f>IF(OR(OR($A28="",AND($B$4&lt;&gt;"",$C28&lt;&gt;$B$4)),AH$6=""),"",IF(COUNTIFS(Kayıt!$A$6:$A$405,DATE($B$3,$B$2,AH$6),Kayıt!$B$6:$B$405,$A28,Kayıt!$J$6:$J$405,"Çıkış yok")+COUNTIFS(Kayıt!$A$6:$A$405,DATE($B$3,$B$2,AH$6),Kayıt!$B$6:$B$405,$A28,Kayıt!$J$6:$J$405,"Giriş yok")&gt;0,"?",IF(COUNTIFS(Kayıt!$A$6:$A$405,DATE($B$3,$B$2,AH$6),Kayıt!$B$6:$B$405,$A28,Kayıt!$H$6:$H$405,"&gt;-24")&gt;0,"Ç","")))</f>
        <v/>
      </c>
      <c r="AI28" s="22" t="str">
        <f>IF(OR(OR($A28="",AND($B$4&lt;&gt;"",$C28&lt;&gt;$B$4)),AI$6=""),"",IF(COUNTIFS(Kayıt!$A$6:$A$405,DATE($B$3,$B$2,AI$6),Kayıt!$B$6:$B$405,$A28,Kayıt!$J$6:$J$405,"Çıkış yok")+COUNTIFS(Kayıt!$A$6:$A$405,DATE($B$3,$B$2,AI$6),Kayıt!$B$6:$B$405,$A28,Kayıt!$J$6:$J$405,"Giriş yok")&gt;0,"?",IF(COUNTIFS(Kayıt!$A$6:$A$405,DATE($B$3,$B$2,AI$6),Kayıt!$B$6:$B$405,$A28,Kayıt!$H$6:$H$405,"&gt;-24")&gt;0,"Ç","")))</f>
        <v/>
      </c>
      <c r="AJ28" s="22" t="str">
        <f>IF(OR(OR($A28="",AND($B$4&lt;&gt;"",$C28&lt;&gt;$B$4)),AJ$6=""),"",IF(COUNTIFS(Kayıt!$A$6:$A$405,DATE($B$3,$B$2,AJ$6),Kayıt!$B$6:$B$405,$A28,Kayıt!$J$6:$J$405,"Çıkış yok")+COUNTIFS(Kayıt!$A$6:$A$405,DATE($B$3,$B$2,AJ$6),Kayıt!$B$6:$B$405,$A28,Kayıt!$J$6:$J$405,"Giriş yok")&gt;0,"?",IF(COUNTIFS(Kayıt!$A$6:$A$405,DATE($B$3,$B$2,AJ$6),Kayıt!$B$6:$B$405,$A28,Kayıt!$H$6:$H$405,"&gt;-24")&gt;0,"Ç","")))</f>
        <v/>
      </c>
      <c r="AK28" s="22" t="str">
        <f>IF(OR(OR($A28="",AND($B$4&lt;&gt;"",$C28&lt;&gt;$B$4)),AK$6=""),"",IF(COUNTIFS(Kayıt!$A$6:$A$405,DATE($B$3,$B$2,AK$6),Kayıt!$B$6:$B$405,$A28,Kayıt!$J$6:$J$405,"Çıkış yok")+COUNTIFS(Kayıt!$A$6:$A$405,DATE($B$3,$B$2,AK$6),Kayıt!$B$6:$B$405,$A28,Kayıt!$J$6:$J$405,"Giriş yok")&gt;0,"?",IF(COUNTIFS(Kayıt!$A$6:$A$405,DATE($B$3,$B$2,AK$6),Kayıt!$B$6:$B$405,$A28,Kayıt!$H$6:$H$405,"&gt;-24")&gt;0,"Ç","")))</f>
        <v/>
      </c>
      <c r="AL28" s="22" t="str">
        <f>IF(OR(OR($A28="",AND($B$4&lt;&gt;"",$C28&lt;&gt;$B$4)),AL$6=""),"",IF(COUNTIFS(Kayıt!$A$6:$A$405,DATE($B$3,$B$2,AL$6),Kayıt!$B$6:$B$405,$A28,Kayıt!$J$6:$J$405,"Çıkış yok")+COUNTIFS(Kayıt!$A$6:$A$405,DATE($B$3,$B$2,AL$6),Kayıt!$B$6:$B$405,$A28,Kayıt!$J$6:$J$405,"Giriş yok")&gt;0,"?",IF(COUNTIFS(Kayıt!$A$6:$A$405,DATE($B$3,$B$2,AL$6),Kayıt!$B$6:$B$405,$A28,Kayıt!$H$6:$H$405,"&gt;-24")&gt;0,"Ç","")))</f>
        <v/>
      </c>
      <c r="AM28" s="22" t="str">
        <f>IF(OR(OR($A28="",AND($B$4&lt;&gt;"",$C28&lt;&gt;$B$4)),AM$6=""),"",IF(COUNTIFS(Kayıt!$A$6:$A$405,DATE($B$3,$B$2,AM$6),Kayıt!$B$6:$B$405,$A28,Kayıt!$J$6:$J$405,"Çıkış yok")+COUNTIFS(Kayıt!$A$6:$A$405,DATE($B$3,$B$2,AM$6),Kayıt!$B$6:$B$405,$A28,Kayıt!$J$6:$J$405,"Giriş yok")&gt;0,"?",IF(COUNTIFS(Kayıt!$A$6:$A$405,DATE($B$3,$B$2,AM$6),Kayıt!$B$6:$B$405,$A28,Kayıt!$H$6:$H$405,"&gt;-24")&gt;0,"Ç","")))</f>
        <v/>
      </c>
      <c r="AN28" s="22" t="str">
        <f>IF(OR(OR($A28="",AND($B$4&lt;&gt;"",$C28&lt;&gt;$B$4)),AN$6=""),"",IF(COUNTIFS(Kayıt!$A$6:$A$405,DATE($B$3,$B$2,AN$6),Kayıt!$B$6:$B$405,$A28,Kayıt!$J$6:$J$405,"Çıkış yok")+COUNTIFS(Kayıt!$A$6:$A$405,DATE($B$3,$B$2,AN$6),Kayıt!$B$6:$B$405,$A28,Kayıt!$J$6:$J$405,"Giriş yok")&gt;0,"?",IF(COUNTIFS(Kayıt!$A$6:$A$405,DATE($B$3,$B$2,AN$6),Kayıt!$B$6:$B$405,$A28,Kayıt!$H$6:$H$405,"&gt;-24")&gt;0,"Ç","")))</f>
        <v/>
      </c>
      <c r="AO28" s="22" t="str">
        <f>IF(OR(OR($A28="",AND($B$4&lt;&gt;"",$C28&lt;&gt;$B$4)),AO$6=""),"",IF(COUNTIFS(Kayıt!$A$6:$A$405,DATE($B$3,$B$2,AO$6),Kayıt!$B$6:$B$405,$A28,Kayıt!$J$6:$J$405,"Çıkış yok")+COUNTIFS(Kayıt!$A$6:$A$405,DATE($B$3,$B$2,AO$6),Kayıt!$B$6:$B$405,$A28,Kayıt!$J$6:$J$405,"Giriş yok")&gt;0,"?",IF(COUNTIFS(Kayıt!$A$6:$A$405,DATE($B$3,$B$2,AO$6),Kayıt!$B$6:$B$405,$A28,Kayıt!$H$6:$H$405,"&gt;-24")&gt;0,"Ç","")))</f>
        <v/>
      </c>
      <c r="AP28" s="22" t="str">
        <f>IF(OR(OR($A28="",AND($B$4&lt;&gt;"",$C28&lt;&gt;$B$4)),AP$6=""),"",IF(COUNTIFS(Kayıt!$A$6:$A$405,DATE($B$3,$B$2,AP$6),Kayıt!$B$6:$B$405,$A28,Kayıt!$J$6:$J$405,"Çıkış yok")+COUNTIFS(Kayıt!$A$6:$A$405,DATE($B$3,$B$2,AP$6),Kayıt!$B$6:$B$405,$A28,Kayıt!$J$6:$J$405,"Giriş yok")&gt;0,"?",IF(COUNTIFS(Kayıt!$A$6:$A$405,DATE($B$3,$B$2,AP$6),Kayıt!$B$6:$B$405,$A28,Kayıt!$H$6:$H$405,"&gt;-24")&gt;0,"Ç","")))</f>
        <v/>
      </c>
    </row>
    <row r="29" spans="1:42" ht="18" customHeight="1" x14ac:dyDescent="0.2">
      <c r="A29" s="28" t="str">
        <f>IF(Çalışanlar!$B26="","",Çalışanlar!$B26)</f>
        <v/>
      </c>
      <c r="B29" s="12" t="str">
        <f>IF(Çalışanlar!$C26="","",Çalışanlar!$C26)</f>
        <v/>
      </c>
      <c r="C29" s="12" t="str">
        <f>IF(Çalışanlar!$D26="","",Çalışanlar!$D26)</f>
        <v/>
      </c>
      <c r="D29" s="29" t="str">
        <f t="shared" si="1"/>
        <v/>
      </c>
      <c r="E29" s="30" t="str">
        <f>IF(OR($A29="",AND($B$4&lt;&gt;"",$C29&lt;&gt;$B$4)),"",SUMIFS(Kayıt!$H$6:$H$405,Kayıt!$A$6:$A$405,"&gt;="&amp;DATE($B$3,$B$2,1),Kayıt!$A$6:$A$405,"&lt;"&amp;DATE($B$3,$B$2+1,1),Kayıt!$B$6:$B$405,$A29))</f>
        <v/>
      </c>
      <c r="F29" s="31" t="str">
        <f t="shared" si="2"/>
        <v/>
      </c>
      <c r="G29" s="22" t="str">
        <f>IF(OR($A29="",AND($B$4&lt;&gt;"",$C29&lt;&gt;$B$4)),"",COUNTIFS(Kayıt!$A$6:$A$405,"&gt;="&amp;DATE($B$3,$B$2,1),Kayıt!$A$6:$A$405,"&lt;"&amp;DATE($B$3,$B$2+1,1),Kayıt!$B$6:$B$405,$A29,Kayıt!$I$6:$I$405,"&gt;0"))</f>
        <v/>
      </c>
      <c r="H29" s="22" t="str">
        <f>IF(OR($A29="",AND($B$4&lt;&gt;"",$C29&lt;&gt;$B$4)),"",SUMIFS(Kayıt!$I$6:$I$405,Kayıt!$A$6:$A$405,"&gt;="&amp;DATE($B$3,$B$2,1),Kayıt!$A$6:$A$405,"&lt;"&amp;DATE($B$3,$B$2+1,1),Kayıt!$B$6:$B$405,$A29))</f>
        <v/>
      </c>
      <c r="I29" s="22" t="str">
        <f t="shared" si="3"/>
        <v/>
      </c>
      <c r="J29" s="22" t="str">
        <f>IF(OR($A29="",AND($B$4&lt;&gt;"",$C29&lt;&gt;$B$4)),"",COUNTIFS(Kayıt!$A$6:$A$405,"&gt;="&amp;DATE($B$3,$B$2,1),Kayıt!$A$6:$A$405,"&lt;"&amp;DATE($B$3,$B$2+1,1),Kayıt!$B$6:$B$405,$A29,Kayıt!$H$6:$H$405,"&gt;"&amp;$H$3))</f>
        <v/>
      </c>
      <c r="L29" s="22" t="str">
        <f>IF(OR(OR($A29="",AND($B$4&lt;&gt;"",$C29&lt;&gt;$B$4)),L$6=""),"",IF(COUNTIFS(Kayıt!$A$6:$A$405,DATE($B$3,$B$2,L$6),Kayıt!$B$6:$B$405,$A29,Kayıt!$J$6:$J$405,"Çıkış yok")+COUNTIFS(Kayıt!$A$6:$A$405,DATE($B$3,$B$2,L$6),Kayıt!$B$6:$B$405,$A29,Kayıt!$J$6:$J$405,"Giriş yok")&gt;0,"?",IF(COUNTIFS(Kayıt!$A$6:$A$405,DATE($B$3,$B$2,L$6),Kayıt!$B$6:$B$405,$A29,Kayıt!$H$6:$H$405,"&gt;-24")&gt;0,"Ç","")))</f>
        <v/>
      </c>
      <c r="M29" s="22" t="str">
        <f>IF(OR(OR($A29="",AND($B$4&lt;&gt;"",$C29&lt;&gt;$B$4)),M$6=""),"",IF(COUNTIFS(Kayıt!$A$6:$A$405,DATE($B$3,$B$2,M$6),Kayıt!$B$6:$B$405,$A29,Kayıt!$J$6:$J$405,"Çıkış yok")+COUNTIFS(Kayıt!$A$6:$A$405,DATE($B$3,$B$2,M$6),Kayıt!$B$6:$B$405,$A29,Kayıt!$J$6:$J$405,"Giriş yok")&gt;0,"?",IF(COUNTIFS(Kayıt!$A$6:$A$405,DATE($B$3,$B$2,M$6),Kayıt!$B$6:$B$405,$A29,Kayıt!$H$6:$H$405,"&gt;-24")&gt;0,"Ç","")))</f>
        <v/>
      </c>
      <c r="N29" s="22" t="str">
        <f>IF(OR(OR($A29="",AND($B$4&lt;&gt;"",$C29&lt;&gt;$B$4)),N$6=""),"",IF(COUNTIFS(Kayıt!$A$6:$A$405,DATE($B$3,$B$2,N$6),Kayıt!$B$6:$B$405,$A29,Kayıt!$J$6:$J$405,"Çıkış yok")+COUNTIFS(Kayıt!$A$6:$A$405,DATE($B$3,$B$2,N$6),Kayıt!$B$6:$B$405,$A29,Kayıt!$J$6:$J$405,"Giriş yok")&gt;0,"?",IF(COUNTIFS(Kayıt!$A$6:$A$405,DATE($B$3,$B$2,N$6),Kayıt!$B$6:$B$405,$A29,Kayıt!$H$6:$H$405,"&gt;-24")&gt;0,"Ç","")))</f>
        <v/>
      </c>
      <c r="O29" s="22" t="str">
        <f>IF(OR(OR($A29="",AND($B$4&lt;&gt;"",$C29&lt;&gt;$B$4)),O$6=""),"",IF(COUNTIFS(Kayıt!$A$6:$A$405,DATE($B$3,$B$2,O$6),Kayıt!$B$6:$B$405,$A29,Kayıt!$J$6:$J$405,"Çıkış yok")+COUNTIFS(Kayıt!$A$6:$A$405,DATE($B$3,$B$2,O$6),Kayıt!$B$6:$B$405,$A29,Kayıt!$J$6:$J$405,"Giriş yok")&gt;0,"?",IF(COUNTIFS(Kayıt!$A$6:$A$405,DATE($B$3,$B$2,O$6),Kayıt!$B$6:$B$405,$A29,Kayıt!$H$6:$H$405,"&gt;-24")&gt;0,"Ç","")))</f>
        <v/>
      </c>
      <c r="P29" s="22" t="str">
        <f>IF(OR(OR($A29="",AND($B$4&lt;&gt;"",$C29&lt;&gt;$B$4)),P$6=""),"",IF(COUNTIFS(Kayıt!$A$6:$A$405,DATE($B$3,$B$2,P$6),Kayıt!$B$6:$B$405,$A29,Kayıt!$J$6:$J$405,"Çıkış yok")+COUNTIFS(Kayıt!$A$6:$A$405,DATE($B$3,$B$2,P$6),Kayıt!$B$6:$B$405,$A29,Kayıt!$J$6:$J$405,"Giriş yok")&gt;0,"?",IF(COUNTIFS(Kayıt!$A$6:$A$405,DATE($B$3,$B$2,P$6),Kayıt!$B$6:$B$405,$A29,Kayıt!$H$6:$H$405,"&gt;-24")&gt;0,"Ç","")))</f>
        <v/>
      </c>
      <c r="Q29" s="22" t="str">
        <f>IF(OR(OR($A29="",AND($B$4&lt;&gt;"",$C29&lt;&gt;$B$4)),Q$6=""),"",IF(COUNTIFS(Kayıt!$A$6:$A$405,DATE($B$3,$B$2,Q$6),Kayıt!$B$6:$B$405,$A29,Kayıt!$J$6:$J$405,"Çıkış yok")+COUNTIFS(Kayıt!$A$6:$A$405,DATE($B$3,$B$2,Q$6),Kayıt!$B$6:$B$405,$A29,Kayıt!$J$6:$J$405,"Giriş yok")&gt;0,"?",IF(COUNTIFS(Kayıt!$A$6:$A$405,DATE($B$3,$B$2,Q$6),Kayıt!$B$6:$B$405,$A29,Kayıt!$H$6:$H$405,"&gt;-24")&gt;0,"Ç","")))</f>
        <v/>
      </c>
      <c r="R29" s="22" t="str">
        <f>IF(OR(OR($A29="",AND($B$4&lt;&gt;"",$C29&lt;&gt;$B$4)),R$6=""),"",IF(COUNTIFS(Kayıt!$A$6:$A$405,DATE($B$3,$B$2,R$6),Kayıt!$B$6:$B$405,$A29,Kayıt!$J$6:$J$405,"Çıkış yok")+COUNTIFS(Kayıt!$A$6:$A$405,DATE($B$3,$B$2,R$6),Kayıt!$B$6:$B$405,$A29,Kayıt!$J$6:$J$405,"Giriş yok")&gt;0,"?",IF(COUNTIFS(Kayıt!$A$6:$A$405,DATE($B$3,$B$2,R$6),Kayıt!$B$6:$B$405,$A29,Kayıt!$H$6:$H$405,"&gt;-24")&gt;0,"Ç","")))</f>
        <v/>
      </c>
      <c r="S29" s="22" t="str">
        <f>IF(OR(OR($A29="",AND($B$4&lt;&gt;"",$C29&lt;&gt;$B$4)),S$6=""),"",IF(COUNTIFS(Kayıt!$A$6:$A$405,DATE($B$3,$B$2,S$6),Kayıt!$B$6:$B$405,$A29,Kayıt!$J$6:$J$405,"Çıkış yok")+COUNTIFS(Kayıt!$A$6:$A$405,DATE($B$3,$B$2,S$6),Kayıt!$B$6:$B$405,$A29,Kayıt!$J$6:$J$405,"Giriş yok")&gt;0,"?",IF(COUNTIFS(Kayıt!$A$6:$A$405,DATE($B$3,$B$2,S$6),Kayıt!$B$6:$B$405,$A29,Kayıt!$H$6:$H$405,"&gt;-24")&gt;0,"Ç","")))</f>
        <v/>
      </c>
      <c r="T29" s="22" t="str">
        <f>IF(OR(OR($A29="",AND($B$4&lt;&gt;"",$C29&lt;&gt;$B$4)),T$6=""),"",IF(COUNTIFS(Kayıt!$A$6:$A$405,DATE($B$3,$B$2,T$6),Kayıt!$B$6:$B$405,$A29,Kayıt!$J$6:$J$405,"Çıkış yok")+COUNTIFS(Kayıt!$A$6:$A$405,DATE($B$3,$B$2,T$6),Kayıt!$B$6:$B$405,$A29,Kayıt!$J$6:$J$405,"Giriş yok")&gt;0,"?",IF(COUNTIFS(Kayıt!$A$6:$A$405,DATE($B$3,$B$2,T$6),Kayıt!$B$6:$B$405,$A29,Kayıt!$H$6:$H$405,"&gt;-24")&gt;0,"Ç","")))</f>
        <v/>
      </c>
      <c r="U29" s="22" t="str">
        <f>IF(OR(OR($A29="",AND($B$4&lt;&gt;"",$C29&lt;&gt;$B$4)),U$6=""),"",IF(COUNTIFS(Kayıt!$A$6:$A$405,DATE($B$3,$B$2,U$6),Kayıt!$B$6:$B$405,$A29,Kayıt!$J$6:$J$405,"Çıkış yok")+COUNTIFS(Kayıt!$A$6:$A$405,DATE($B$3,$B$2,U$6),Kayıt!$B$6:$B$405,$A29,Kayıt!$J$6:$J$405,"Giriş yok")&gt;0,"?",IF(COUNTIFS(Kayıt!$A$6:$A$405,DATE($B$3,$B$2,U$6),Kayıt!$B$6:$B$405,$A29,Kayıt!$H$6:$H$405,"&gt;-24")&gt;0,"Ç","")))</f>
        <v/>
      </c>
      <c r="V29" s="22" t="str">
        <f>IF(OR(OR($A29="",AND($B$4&lt;&gt;"",$C29&lt;&gt;$B$4)),V$6=""),"",IF(COUNTIFS(Kayıt!$A$6:$A$405,DATE($B$3,$B$2,V$6),Kayıt!$B$6:$B$405,$A29,Kayıt!$J$6:$J$405,"Çıkış yok")+COUNTIFS(Kayıt!$A$6:$A$405,DATE($B$3,$B$2,V$6),Kayıt!$B$6:$B$405,$A29,Kayıt!$J$6:$J$405,"Giriş yok")&gt;0,"?",IF(COUNTIFS(Kayıt!$A$6:$A$405,DATE($B$3,$B$2,V$6),Kayıt!$B$6:$B$405,$A29,Kayıt!$H$6:$H$405,"&gt;-24")&gt;0,"Ç","")))</f>
        <v/>
      </c>
      <c r="W29" s="22" t="str">
        <f>IF(OR(OR($A29="",AND($B$4&lt;&gt;"",$C29&lt;&gt;$B$4)),W$6=""),"",IF(COUNTIFS(Kayıt!$A$6:$A$405,DATE($B$3,$B$2,W$6),Kayıt!$B$6:$B$405,$A29,Kayıt!$J$6:$J$405,"Çıkış yok")+COUNTIFS(Kayıt!$A$6:$A$405,DATE($B$3,$B$2,W$6),Kayıt!$B$6:$B$405,$A29,Kayıt!$J$6:$J$405,"Giriş yok")&gt;0,"?",IF(COUNTIFS(Kayıt!$A$6:$A$405,DATE($B$3,$B$2,W$6),Kayıt!$B$6:$B$405,$A29,Kayıt!$H$6:$H$405,"&gt;-24")&gt;0,"Ç","")))</f>
        <v/>
      </c>
      <c r="X29" s="22" t="str">
        <f>IF(OR(OR($A29="",AND($B$4&lt;&gt;"",$C29&lt;&gt;$B$4)),X$6=""),"",IF(COUNTIFS(Kayıt!$A$6:$A$405,DATE($B$3,$B$2,X$6),Kayıt!$B$6:$B$405,$A29,Kayıt!$J$6:$J$405,"Çıkış yok")+COUNTIFS(Kayıt!$A$6:$A$405,DATE($B$3,$B$2,X$6),Kayıt!$B$6:$B$405,$A29,Kayıt!$J$6:$J$405,"Giriş yok")&gt;0,"?",IF(COUNTIFS(Kayıt!$A$6:$A$405,DATE($B$3,$B$2,X$6),Kayıt!$B$6:$B$405,$A29,Kayıt!$H$6:$H$405,"&gt;-24")&gt;0,"Ç","")))</f>
        <v/>
      </c>
      <c r="Y29" s="22" t="str">
        <f>IF(OR(OR($A29="",AND($B$4&lt;&gt;"",$C29&lt;&gt;$B$4)),Y$6=""),"",IF(COUNTIFS(Kayıt!$A$6:$A$405,DATE($B$3,$B$2,Y$6),Kayıt!$B$6:$B$405,$A29,Kayıt!$J$6:$J$405,"Çıkış yok")+COUNTIFS(Kayıt!$A$6:$A$405,DATE($B$3,$B$2,Y$6),Kayıt!$B$6:$B$405,$A29,Kayıt!$J$6:$J$405,"Giriş yok")&gt;0,"?",IF(COUNTIFS(Kayıt!$A$6:$A$405,DATE($B$3,$B$2,Y$6),Kayıt!$B$6:$B$405,$A29,Kayıt!$H$6:$H$405,"&gt;-24")&gt;0,"Ç","")))</f>
        <v/>
      </c>
      <c r="Z29" s="22" t="str">
        <f>IF(OR(OR($A29="",AND($B$4&lt;&gt;"",$C29&lt;&gt;$B$4)),Z$6=""),"",IF(COUNTIFS(Kayıt!$A$6:$A$405,DATE($B$3,$B$2,Z$6),Kayıt!$B$6:$B$405,$A29,Kayıt!$J$6:$J$405,"Çıkış yok")+COUNTIFS(Kayıt!$A$6:$A$405,DATE($B$3,$B$2,Z$6),Kayıt!$B$6:$B$405,$A29,Kayıt!$J$6:$J$405,"Giriş yok")&gt;0,"?",IF(COUNTIFS(Kayıt!$A$6:$A$405,DATE($B$3,$B$2,Z$6),Kayıt!$B$6:$B$405,$A29,Kayıt!$H$6:$H$405,"&gt;-24")&gt;0,"Ç","")))</f>
        <v/>
      </c>
      <c r="AA29" s="22" t="str">
        <f>IF(OR(OR($A29="",AND($B$4&lt;&gt;"",$C29&lt;&gt;$B$4)),AA$6=""),"",IF(COUNTIFS(Kayıt!$A$6:$A$405,DATE($B$3,$B$2,AA$6),Kayıt!$B$6:$B$405,$A29,Kayıt!$J$6:$J$405,"Çıkış yok")+COUNTIFS(Kayıt!$A$6:$A$405,DATE($B$3,$B$2,AA$6),Kayıt!$B$6:$B$405,$A29,Kayıt!$J$6:$J$405,"Giriş yok")&gt;0,"?",IF(COUNTIFS(Kayıt!$A$6:$A$405,DATE($B$3,$B$2,AA$6),Kayıt!$B$6:$B$405,$A29,Kayıt!$H$6:$H$405,"&gt;-24")&gt;0,"Ç","")))</f>
        <v/>
      </c>
      <c r="AB29" s="22" t="str">
        <f>IF(OR(OR($A29="",AND($B$4&lt;&gt;"",$C29&lt;&gt;$B$4)),AB$6=""),"",IF(COUNTIFS(Kayıt!$A$6:$A$405,DATE($B$3,$B$2,AB$6),Kayıt!$B$6:$B$405,$A29,Kayıt!$J$6:$J$405,"Çıkış yok")+COUNTIFS(Kayıt!$A$6:$A$405,DATE($B$3,$B$2,AB$6),Kayıt!$B$6:$B$405,$A29,Kayıt!$J$6:$J$405,"Giriş yok")&gt;0,"?",IF(COUNTIFS(Kayıt!$A$6:$A$405,DATE($B$3,$B$2,AB$6),Kayıt!$B$6:$B$405,$A29,Kayıt!$H$6:$H$405,"&gt;-24")&gt;0,"Ç","")))</f>
        <v/>
      </c>
      <c r="AC29" s="22" t="str">
        <f>IF(OR(OR($A29="",AND($B$4&lt;&gt;"",$C29&lt;&gt;$B$4)),AC$6=""),"",IF(COUNTIFS(Kayıt!$A$6:$A$405,DATE($B$3,$B$2,AC$6),Kayıt!$B$6:$B$405,$A29,Kayıt!$J$6:$J$405,"Çıkış yok")+COUNTIFS(Kayıt!$A$6:$A$405,DATE($B$3,$B$2,AC$6),Kayıt!$B$6:$B$405,$A29,Kayıt!$J$6:$J$405,"Giriş yok")&gt;0,"?",IF(COUNTIFS(Kayıt!$A$6:$A$405,DATE($B$3,$B$2,AC$6),Kayıt!$B$6:$B$405,$A29,Kayıt!$H$6:$H$405,"&gt;-24")&gt;0,"Ç","")))</f>
        <v/>
      </c>
      <c r="AD29" s="22" t="str">
        <f>IF(OR(OR($A29="",AND($B$4&lt;&gt;"",$C29&lt;&gt;$B$4)),AD$6=""),"",IF(COUNTIFS(Kayıt!$A$6:$A$405,DATE($B$3,$B$2,AD$6),Kayıt!$B$6:$B$405,$A29,Kayıt!$J$6:$J$405,"Çıkış yok")+COUNTIFS(Kayıt!$A$6:$A$405,DATE($B$3,$B$2,AD$6),Kayıt!$B$6:$B$405,$A29,Kayıt!$J$6:$J$405,"Giriş yok")&gt;0,"?",IF(COUNTIFS(Kayıt!$A$6:$A$405,DATE($B$3,$B$2,AD$6),Kayıt!$B$6:$B$405,$A29,Kayıt!$H$6:$H$405,"&gt;-24")&gt;0,"Ç","")))</f>
        <v/>
      </c>
      <c r="AE29" s="22" t="str">
        <f>IF(OR(OR($A29="",AND($B$4&lt;&gt;"",$C29&lt;&gt;$B$4)),AE$6=""),"",IF(COUNTIFS(Kayıt!$A$6:$A$405,DATE($B$3,$B$2,AE$6),Kayıt!$B$6:$B$405,$A29,Kayıt!$J$6:$J$405,"Çıkış yok")+COUNTIFS(Kayıt!$A$6:$A$405,DATE($B$3,$B$2,AE$6),Kayıt!$B$6:$B$405,$A29,Kayıt!$J$6:$J$405,"Giriş yok")&gt;0,"?",IF(COUNTIFS(Kayıt!$A$6:$A$405,DATE($B$3,$B$2,AE$6),Kayıt!$B$6:$B$405,$A29,Kayıt!$H$6:$H$405,"&gt;-24")&gt;0,"Ç","")))</f>
        <v/>
      </c>
      <c r="AF29" s="22" t="str">
        <f>IF(OR(OR($A29="",AND($B$4&lt;&gt;"",$C29&lt;&gt;$B$4)),AF$6=""),"",IF(COUNTIFS(Kayıt!$A$6:$A$405,DATE($B$3,$B$2,AF$6),Kayıt!$B$6:$B$405,$A29,Kayıt!$J$6:$J$405,"Çıkış yok")+COUNTIFS(Kayıt!$A$6:$A$405,DATE($B$3,$B$2,AF$6),Kayıt!$B$6:$B$405,$A29,Kayıt!$J$6:$J$405,"Giriş yok")&gt;0,"?",IF(COUNTIFS(Kayıt!$A$6:$A$405,DATE($B$3,$B$2,AF$6),Kayıt!$B$6:$B$405,$A29,Kayıt!$H$6:$H$405,"&gt;-24")&gt;0,"Ç","")))</f>
        <v/>
      </c>
      <c r="AG29" s="22" t="str">
        <f>IF(OR(OR($A29="",AND($B$4&lt;&gt;"",$C29&lt;&gt;$B$4)),AG$6=""),"",IF(COUNTIFS(Kayıt!$A$6:$A$405,DATE($B$3,$B$2,AG$6),Kayıt!$B$6:$B$405,$A29,Kayıt!$J$6:$J$405,"Çıkış yok")+COUNTIFS(Kayıt!$A$6:$A$405,DATE($B$3,$B$2,AG$6),Kayıt!$B$6:$B$405,$A29,Kayıt!$J$6:$J$405,"Giriş yok")&gt;0,"?",IF(COUNTIFS(Kayıt!$A$6:$A$405,DATE($B$3,$B$2,AG$6),Kayıt!$B$6:$B$405,$A29,Kayıt!$H$6:$H$405,"&gt;-24")&gt;0,"Ç","")))</f>
        <v/>
      </c>
      <c r="AH29" s="22" t="str">
        <f>IF(OR(OR($A29="",AND($B$4&lt;&gt;"",$C29&lt;&gt;$B$4)),AH$6=""),"",IF(COUNTIFS(Kayıt!$A$6:$A$405,DATE($B$3,$B$2,AH$6),Kayıt!$B$6:$B$405,$A29,Kayıt!$J$6:$J$405,"Çıkış yok")+COUNTIFS(Kayıt!$A$6:$A$405,DATE($B$3,$B$2,AH$6),Kayıt!$B$6:$B$405,$A29,Kayıt!$J$6:$J$405,"Giriş yok")&gt;0,"?",IF(COUNTIFS(Kayıt!$A$6:$A$405,DATE($B$3,$B$2,AH$6),Kayıt!$B$6:$B$405,$A29,Kayıt!$H$6:$H$405,"&gt;-24")&gt;0,"Ç","")))</f>
        <v/>
      </c>
      <c r="AI29" s="22" t="str">
        <f>IF(OR(OR($A29="",AND($B$4&lt;&gt;"",$C29&lt;&gt;$B$4)),AI$6=""),"",IF(COUNTIFS(Kayıt!$A$6:$A$405,DATE($B$3,$B$2,AI$6),Kayıt!$B$6:$B$405,$A29,Kayıt!$J$6:$J$405,"Çıkış yok")+COUNTIFS(Kayıt!$A$6:$A$405,DATE($B$3,$B$2,AI$6),Kayıt!$B$6:$B$405,$A29,Kayıt!$J$6:$J$405,"Giriş yok")&gt;0,"?",IF(COUNTIFS(Kayıt!$A$6:$A$405,DATE($B$3,$B$2,AI$6),Kayıt!$B$6:$B$405,$A29,Kayıt!$H$6:$H$405,"&gt;-24")&gt;0,"Ç","")))</f>
        <v/>
      </c>
      <c r="AJ29" s="22" t="str">
        <f>IF(OR(OR($A29="",AND($B$4&lt;&gt;"",$C29&lt;&gt;$B$4)),AJ$6=""),"",IF(COUNTIFS(Kayıt!$A$6:$A$405,DATE($B$3,$B$2,AJ$6),Kayıt!$B$6:$B$405,$A29,Kayıt!$J$6:$J$405,"Çıkış yok")+COUNTIFS(Kayıt!$A$6:$A$405,DATE($B$3,$B$2,AJ$6),Kayıt!$B$6:$B$405,$A29,Kayıt!$J$6:$J$405,"Giriş yok")&gt;0,"?",IF(COUNTIFS(Kayıt!$A$6:$A$405,DATE($B$3,$B$2,AJ$6),Kayıt!$B$6:$B$405,$A29,Kayıt!$H$6:$H$405,"&gt;-24")&gt;0,"Ç","")))</f>
        <v/>
      </c>
      <c r="AK29" s="22" t="str">
        <f>IF(OR(OR($A29="",AND($B$4&lt;&gt;"",$C29&lt;&gt;$B$4)),AK$6=""),"",IF(COUNTIFS(Kayıt!$A$6:$A$405,DATE($B$3,$B$2,AK$6),Kayıt!$B$6:$B$405,$A29,Kayıt!$J$6:$J$405,"Çıkış yok")+COUNTIFS(Kayıt!$A$6:$A$405,DATE($B$3,$B$2,AK$6),Kayıt!$B$6:$B$405,$A29,Kayıt!$J$6:$J$405,"Giriş yok")&gt;0,"?",IF(COUNTIFS(Kayıt!$A$6:$A$405,DATE($B$3,$B$2,AK$6),Kayıt!$B$6:$B$405,$A29,Kayıt!$H$6:$H$405,"&gt;-24")&gt;0,"Ç","")))</f>
        <v/>
      </c>
      <c r="AL29" s="22" t="str">
        <f>IF(OR(OR($A29="",AND($B$4&lt;&gt;"",$C29&lt;&gt;$B$4)),AL$6=""),"",IF(COUNTIFS(Kayıt!$A$6:$A$405,DATE($B$3,$B$2,AL$6),Kayıt!$B$6:$B$405,$A29,Kayıt!$J$6:$J$405,"Çıkış yok")+COUNTIFS(Kayıt!$A$6:$A$405,DATE($B$3,$B$2,AL$6),Kayıt!$B$6:$B$405,$A29,Kayıt!$J$6:$J$405,"Giriş yok")&gt;0,"?",IF(COUNTIFS(Kayıt!$A$6:$A$405,DATE($B$3,$B$2,AL$6),Kayıt!$B$6:$B$405,$A29,Kayıt!$H$6:$H$405,"&gt;-24")&gt;0,"Ç","")))</f>
        <v/>
      </c>
      <c r="AM29" s="22" t="str">
        <f>IF(OR(OR($A29="",AND($B$4&lt;&gt;"",$C29&lt;&gt;$B$4)),AM$6=""),"",IF(COUNTIFS(Kayıt!$A$6:$A$405,DATE($B$3,$B$2,AM$6),Kayıt!$B$6:$B$405,$A29,Kayıt!$J$6:$J$405,"Çıkış yok")+COUNTIFS(Kayıt!$A$6:$A$405,DATE($B$3,$B$2,AM$6),Kayıt!$B$6:$B$405,$A29,Kayıt!$J$6:$J$405,"Giriş yok")&gt;0,"?",IF(COUNTIFS(Kayıt!$A$6:$A$405,DATE($B$3,$B$2,AM$6),Kayıt!$B$6:$B$405,$A29,Kayıt!$H$6:$H$405,"&gt;-24")&gt;0,"Ç","")))</f>
        <v/>
      </c>
      <c r="AN29" s="22" t="str">
        <f>IF(OR(OR($A29="",AND($B$4&lt;&gt;"",$C29&lt;&gt;$B$4)),AN$6=""),"",IF(COUNTIFS(Kayıt!$A$6:$A$405,DATE($B$3,$B$2,AN$6),Kayıt!$B$6:$B$405,$A29,Kayıt!$J$6:$J$405,"Çıkış yok")+COUNTIFS(Kayıt!$A$6:$A$405,DATE($B$3,$B$2,AN$6),Kayıt!$B$6:$B$405,$A29,Kayıt!$J$6:$J$405,"Giriş yok")&gt;0,"?",IF(COUNTIFS(Kayıt!$A$6:$A$405,DATE($B$3,$B$2,AN$6),Kayıt!$B$6:$B$405,$A29,Kayıt!$H$6:$H$405,"&gt;-24")&gt;0,"Ç","")))</f>
        <v/>
      </c>
      <c r="AO29" s="22" t="str">
        <f>IF(OR(OR($A29="",AND($B$4&lt;&gt;"",$C29&lt;&gt;$B$4)),AO$6=""),"",IF(COUNTIFS(Kayıt!$A$6:$A$405,DATE($B$3,$B$2,AO$6),Kayıt!$B$6:$B$405,$A29,Kayıt!$J$6:$J$405,"Çıkış yok")+COUNTIFS(Kayıt!$A$6:$A$405,DATE($B$3,$B$2,AO$6),Kayıt!$B$6:$B$405,$A29,Kayıt!$J$6:$J$405,"Giriş yok")&gt;0,"?",IF(COUNTIFS(Kayıt!$A$6:$A$405,DATE($B$3,$B$2,AO$6),Kayıt!$B$6:$B$405,$A29,Kayıt!$H$6:$H$405,"&gt;-24")&gt;0,"Ç","")))</f>
        <v/>
      </c>
      <c r="AP29" s="22" t="str">
        <f>IF(OR(OR($A29="",AND($B$4&lt;&gt;"",$C29&lt;&gt;$B$4)),AP$6=""),"",IF(COUNTIFS(Kayıt!$A$6:$A$405,DATE($B$3,$B$2,AP$6),Kayıt!$B$6:$B$405,$A29,Kayıt!$J$6:$J$405,"Çıkış yok")+COUNTIFS(Kayıt!$A$6:$A$405,DATE($B$3,$B$2,AP$6),Kayıt!$B$6:$B$405,$A29,Kayıt!$J$6:$J$405,"Giriş yok")&gt;0,"?",IF(COUNTIFS(Kayıt!$A$6:$A$405,DATE($B$3,$B$2,AP$6),Kayıt!$B$6:$B$405,$A29,Kayıt!$H$6:$H$405,"&gt;-24")&gt;0,"Ç","")))</f>
        <v/>
      </c>
    </row>
    <row r="30" spans="1:42" ht="18" customHeight="1" x14ac:dyDescent="0.2">
      <c r="A30" s="28" t="str">
        <f>IF(Çalışanlar!$B27="","",Çalışanlar!$B27)</f>
        <v/>
      </c>
      <c r="B30" s="12" t="str">
        <f>IF(Çalışanlar!$C27="","",Çalışanlar!$C27)</f>
        <v/>
      </c>
      <c r="C30" s="12" t="str">
        <f>IF(Çalışanlar!$D27="","",Çalışanlar!$D27)</f>
        <v/>
      </c>
      <c r="D30" s="29" t="str">
        <f t="shared" si="1"/>
        <v/>
      </c>
      <c r="E30" s="30" t="str">
        <f>IF(OR($A30="",AND($B$4&lt;&gt;"",$C30&lt;&gt;$B$4)),"",SUMIFS(Kayıt!$H$6:$H$405,Kayıt!$A$6:$A$405,"&gt;="&amp;DATE($B$3,$B$2,1),Kayıt!$A$6:$A$405,"&lt;"&amp;DATE($B$3,$B$2+1,1),Kayıt!$B$6:$B$405,$A30))</f>
        <v/>
      </c>
      <c r="F30" s="31" t="str">
        <f t="shared" si="2"/>
        <v/>
      </c>
      <c r="G30" s="22" t="str">
        <f>IF(OR($A30="",AND($B$4&lt;&gt;"",$C30&lt;&gt;$B$4)),"",COUNTIFS(Kayıt!$A$6:$A$405,"&gt;="&amp;DATE($B$3,$B$2,1),Kayıt!$A$6:$A$405,"&lt;"&amp;DATE($B$3,$B$2+1,1),Kayıt!$B$6:$B$405,$A30,Kayıt!$I$6:$I$405,"&gt;0"))</f>
        <v/>
      </c>
      <c r="H30" s="22" t="str">
        <f>IF(OR($A30="",AND($B$4&lt;&gt;"",$C30&lt;&gt;$B$4)),"",SUMIFS(Kayıt!$I$6:$I$405,Kayıt!$A$6:$A$405,"&gt;="&amp;DATE($B$3,$B$2,1),Kayıt!$A$6:$A$405,"&lt;"&amp;DATE($B$3,$B$2+1,1),Kayıt!$B$6:$B$405,$A30))</f>
        <v/>
      </c>
      <c r="I30" s="22" t="str">
        <f t="shared" si="3"/>
        <v/>
      </c>
      <c r="J30" s="22" t="str">
        <f>IF(OR($A30="",AND($B$4&lt;&gt;"",$C30&lt;&gt;$B$4)),"",COUNTIFS(Kayıt!$A$6:$A$405,"&gt;="&amp;DATE($B$3,$B$2,1),Kayıt!$A$6:$A$405,"&lt;"&amp;DATE($B$3,$B$2+1,1),Kayıt!$B$6:$B$405,$A30,Kayıt!$H$6:$H$405,"&gt;"&amp;$H$3))</f>
        <v/>
      </c>
      <c r="L30" s="22" t="str">
        <f>IF(OR(OR($A30="",AND($B$4&lt;&gt;"",$C30&lt;&gt;$B$4)),L$6=""),"",IF(COUNTIFS(Kayıt!$A$6:$A$405,DATE($B$3,$B$2,L$6),Kayıt!$B$6:$B$405,$A30,Kayıt!$J$6:$J$405,"Çıkış yok")+COUNTIFS(Kayıt!$A$6:$A$405,DATE($B$3,$B$2,L$6),Kayıt!$B$6:$B$405,$A30,Kayıt!$J$6:$J$405,"Giriş yok")&gt;0,"?",IF(COUNTIFS(Kayıt!$A$6:$A$405,DATE($B$3,$B$2,L$6),Kayıt!$B$6:$B$405,$A30,Kayıt!$H$6:$H$405,"&gt;-24")&gt;0,"Ç","")))</f>
        <v/>
      </c>
      <c r="M30" s="22" t="str">
        <f>IF(OR(OR($A30="",AND($B$4&lt;&gt;"",$C30&lt;&gt;$B$4)),M$6=""),"",IF(COUNTIFS(Kayıt!$A$6:$A$405,DATE($B$3,$B$2,M$6),Kayıt!$B$6:$B$405,$A30,Kayıt!$J$6:$J$405,"Çıkış yok")+COUNTIFS(Kayıt!$A$6:$A$405,DATE($B$3,$B$2,M$6),Kayıt!$B$6:$B$405,$A30,Kayıt!$J$6:$J$405,"Giriş yok")&gt;0,"?",IF(COUNTIFS(Kayıt!$A$6:$A$405,DATE($B$3,$B$2,M$6),Kayıt!$B$6:$B$405,$A30,Kayıt!$H$6:$H$405,"&gt;-24")&gt;0,"Ç","")))</f>
        <v/>
      </c>
      <c r="N30" s="22" t="str">
        <f>IF(OR(OR($A30="",AND($B$4&lt;&gt;"",$C30&lt;&gt;$B$4)),N$6=""),"",IF(COUNTIFS(Kayıt!$A$6:$A$405,DATE($B$3,$B$2,N$6),Kayıt!$B$6:$B$405,$A30,Kayıt!$J$6:$J$405,"Çıkış yok")+COUNTIFS(Kayıt!$A$6:$A$405,DATE($B$3,$B$2,N$6),Kayıt!$B$6:$B$405,$A30,Kayıt!$J$6:$J$405,"Giriş yok")&gt;0,"?",IF(COUNTIFS(Kayıt!$A$6:$A$405,DATE($B$3,$B$2,N$6),Kayıt!$B$6:$B$405,$A30,Kayıt!$H$6:$H$405,"&gt;-24")&gt;0,"Ç","")))</f>
        <v/>
      </c>
      <c r="O30" s="22" t="str">
        <f>IF(OR(OR($A30="",AND($B$4&lt;&gt;"",$C30&lt;&gt;$B$4)),O$6=""),"",IF(COUNTIFS(Kayıt!$A$6:$A$405,DATE($B$3,$B$2,O$6),Kayıt!$B$6:$B$405,$A30,Kayıt!$J$6:$J$405,"Çıkış yok")+COUNTIFS(Kayıt!$A$6:$A$405,DATE($B$3,$B$2,O$6),Kayıt!$B$6:$B$405,$A30,Kayıt!$J$6:$J$405,"Giriş yok")&gt;0,"?",IF(COUNTIFS(Kayıt!$A$6:$A$405,DATE($B$3,$B$2,O$6),Kayıt!$B$6:$B$405,$A30,Kayıt!$H$6:$H$405,"&gt;-24")&gt;0,"Ç","")))</f>
        <v/>
      </c>
      <c r="P30" s="22" t="str">
        <f>IF(OR(OR($A30="",AND($B$4&lt;&gt;"",$C30&lt;&gt;$B$4)),P$6=""),"",IF(COUNTIFS(Kayıt!$A$6:$A$405,DATE($B$3,$B$2,P$6),Kayıt!$B$6:$B$405,$A30,Kayıt!$J$6:$J$405,"Çıkış yok")+COUNTIFS(Kayıt!$A$6:$A$405,DATE($B$3,$B$2,P$6),Kayıt!$B$6:$B$405,$A30,Kayıt!$J$6:$J$405,"Giriş yok")&gt;0,"?",IF(COUNTIFS(Kayıt!$A$6:$A$405,DATE($B$3,$B$2,P$6),Kayıt!$B$6:$B$405,$A30,Kayıt!$H$6:$H$405,"&gt;-24")&gt;0,"Ç","")))</f>
        <v/>
      </c>
      <c r="Q30" s="22" t="str">
        <f>IF(OR(OR($A30="",AND($B$4&lt;&gt;"",$C30&lt;&gt;$B$4)),Q$6=""),"",IF(COUNTIFS(Kayıt!$A$6:$A$405,DATE($B$3,$B$2,Q$6),Kayıt!$B$6:$B$405,$A30,Kayıt!$J$6:$J$405,"Çıkış yok")+COUNTIFS(Kayıt!$A$6:$A$405,DATE($B$3,$B$2,Q$6),Kayıt!$B$6:$B$405,$A30,Kayıt!$J$6:$J$405,"Giriş yok")&gt;0,"?",IF(COUNTIFS(Kayıt!$A$6:$A$405,DATE($B$3,$B$2,Q$6),Kayıt!$B$6:$B$405,$A30,Kayıt!$H$6:$H$405,"&gt;-24")&gt;0,"Ç","")))</f>
        <v/>
      </c>
      <c r="R30" s="22" t="str">
        <f>IF(OR(OR($A30="",AND($B$4&lt;&gt;"",$C30&lt;&gt;$B$4)),R$6=""),"",IF(COUNTIFS(Kayıt!$A$6:$A$405,DATE($B$3,$B$2,R$6),Kayıt!$B$6:$B$405,$A30,Kayıt!$J$6:$J$405,"Çıkış yok")+COUNTIFS(Kayıt!$A$6:$A$405,DATE($B$3,$B$2,R$6),Kayıt!$B$6:$B$405,$A30,Kayıt!$J$6:$J$405,"Giriş yok")&gt;0,"?",IF(COUNTIFS(Kayıt!$A$6:$A$405,DATE($B$3,$B$2,R$6),Kayıt!$B$6:$B$405,$A30,Kayıt!$H$6:$H$405,"&gt;-24")&gt;0,"Ç","")))</f>
        <v/>
      </c>
      <c r="S30" s="22" t="str">
        <f>IF(OR(OR($A30="",AND($B$4&lt;&gt;"",$C30&lt;&gt;$B$4)),S$6=""),"",IF(COUNTIFS(Kayıt!$A$6:$A$405,DATE($B$3,$B$2,S$6),Kayıt!$B$6:$B$405,$A30,Kayıt!$J$6:$J$405,"Çıkış yok")+COUNTIFS(Kayıt!$A$6:$A$405,DATE($B$3,$B$2,S$6),Kayıt!$B$6:$B$405,$A30,Kayıt!$J$6:$J$405,"Giriş yok")&gt;0,"?",IF(COUNTIFS(Kayıt!$A$6:$A$405,DATE($B$3,$B$2,S$6),Kayıt!$B$6:$B$405,$A30,Kayıt!$H$6:$H$405,"&gt;-24")&gt;0,"Ç","")))</f>
        <v/>
      </c>
      <c r="T30" s="22" t="str">
        <f>IF(OR(OR($A30="",AND($B$4&lt;&gt;"",$C30&lt;&gt;$B$4)),T$6=""),"",IF(COUNTIFS(Kayıt!$A$6:$A$405,DATE($B$3,$B$2,T$6),Kayıt!$B$6:$B$405,$A30,Kayıt!$J$6:$J$405,"Çıkış yok")+COUNTIFS(Kayıt!$A$6:$A$405,DATE($B$3,$B$2,T$6),Kayıt!$B$6:$B$405,$A30,Kayıt!$J$6:$J$405,"Giriş yok")&gt;0,"?",IF(COUNTIFS(Kayıt!$A$6:$A$405,DATE($B$3,$B$2,T$6),Kayıt!$B$6:$B$405,$A30,Kayıt!$H$6:$H$405,"&gt;-24")&gt;0,"Ç","")))</f>
        <v/>
      </c>
      <c r="U30" s="22" t="str">
        <f>IF(OR(OR($A30="",AND($B$4&lt;&gt;"",$C30&lt;&gt;$B$4)),U$6=""),"",IF(COUNTIFS(Kayıt!$A$6:$A$405,DATE($B$3,$B$2,U$6),Kayıt!$B$6:$B$405,$A30,Kayıt!$J$6:$J$405,"Çıkış yok")+COUNTIFS(Kayıt!$A$6:$A$405,DATE($B$3,$B$2,U$6),Kayıt!$B$6:$B$405,$A30,Kayıt!$J$6:$J$405,"Giriş yok")&gt;0,"?",IF(COUNTIFS(Kayıt!$A$6:$A$405,DATE($B$3,$B$2,U$6),Kayıt!$B$6:$B$405,$A30,Kayıt!$H$6:$H$405,"&gt;-24")&gt;0,"Ç","")))</f>
        <v/>
      </c>
      <c r="V30" s="22" t="str">
        <f>IF(OR(OR($A30="",AND($B$4&lt;&gt;"",$C30&lt;&gt;$B$4)),V$6=""),"",IF(COUNTIFS(Kayıt!$A$6:$A$405,DATE($B$3,$B$2,V$6),Kayıt!$B$6:$B$405,$A30,Kayıt!$J$6:$J$405,"Çıkış yok")+COUNTIFS(Kayıt!$A$6:$A$405,DATE($B$3,$B$2,V$6),Kayıt!$B$6:$B$405,$A30,Kayıt!$J$6:$J$405,"Giriş yok")&gt;0,"?",IF(COUNTIFS(Kayıt!$A$6:$A$405,DATE($B$3,$B$2,V$6),Kayıt!$B$6:$B$405,$A30,Kayıt!$H$6:$H$405,"&gt;-24")&gt;0,"Ç","")))</f>
        <v/>
      </c>
      <c r="W30" s="22" t="str">
        <f>IF(OR(OR($A30="",AND($B$4&lt;&gt;"",$C30&lt;&gt;$B$4)),W$6=""),"",IF(COUNTIFS(Kayıt!$A$6:$A$405,DATE($B$3,$B$2,W$6),Kayıt!$B$6:$B$405,$A30,Kayıt!$J$6:$J$405,"Çıkış yok")+COUNTIFS(Kayıt!$A$6:$A$405,DATE($B$3,$B$2,W$6),Kayıt!$B$6:$B$405,$A30,Kayıt!$J$6:$J$405,"Giriş yok")&gt;0,"?",IF(COUNTIFS(Kayıt!$A$6:$A$405,DATE($B$3,$B$2,W$6),Kayıt!$B$6:$B$405,$A30,Kayıt!$H$6:$H$405,"&gt;-24")&gt;0,"Ç","")))</f>
        <v/>
      </c>
      <c r="X30" s="22" t="str">
        <f>IF(OR(OR($A30="",AND($B$4&lt;&gt;"",$C30&lt;&gt;$B$4)),X$6=""),"",IF(COUNTIFS(Kayıt!$A$6:$A$405,DATE($B$3,$B$2,X$6),Kayıt!$B$6:$B$405,$A30,Kayıt!$J$6:$J$405,"Çıkış yok")+COUNTIFS(Kayıt!$A$6:$A$405,DATE($B$3,$B$2,X$6),Kayıt!$B$6:$B$405,$A30,Kayıt!$J$6:$J$405,"Giriş yok")&gt;0,"?",IF(COUNTIFS(Kayıt!$A$6:$A$405,DATE($B$3,$B$2,X$6),Kayıt!$B$6:$B$405,$A30,Kayıt!$H$6:$H$405,"&gt;-24")&gt;0,"Ç","")))</f>
        <v/>
      </c>
      <c r="Y30" s="22" t="str">
        <f>IF(OR(OR($A30="",AND($B$4&lt;&gt;"",$C30&lt;&gt;$B$4)),Y$6=""),"",IF(COUNTIFS(Kayıt!$A$6:$A$405,DATE($B$3,$B$2,Y$6),Kayıt!$B$6:$B$405,$A30,Kayıt!$J$6:$J$405,"Çıkış yok")+COUNTIFS(Kayıt!$A$6:$A$405,DATE($B$3,$B$2,Y$6),Kayıt!$B$6:$B$405,$A30,Kayıt!$J$6:$J$405,"Giriş yok")&gt;0,"?",IF(COUNTIFS(Kayıt!$A$6:$A$405,DATE($B$3,$B$2,Y$6),Kayıt!$B$6:$B$405,$A30,Kayıt!$H$6:$H$405,"&gt;-24")&gt;0,"Ç","")))</f>
        <v/>
      </c>
      <c r="Z30" s="22" t="str">
        <f>IF(OR(OR($A30="",AND($B$4&lt;&gt;"",$C30&lt;&gt;$B$4)),Z$6=""),"",IF(COUNTIFS(Kayıt!$A$6:$A$405,DATE($B$3,$B$2,Z$6),Kayıt!$B$6:$B$405,$A30,Kayıt!$J$6:$J$405,"Çıkış yok")+COUNTIFS(Kayıt!$A$6:$A$405,DATE($B$3,$B$2,Z$6),Kayıt!$B$6:$B$405,$A30,Kayıt!$J$6:$J$405,"Giriş yok")&gt;0,"?",IF(COUNTIFS(Kayıt!$A$6:$A$405,DATE($B$3,$B$2,Z$6),Kayıt!$B$6:$B$405,$A30,Kayıt!$H$6:$H$405,"&gt;-24")&gt;0,"Ç","")))</f>
        <v/>
      </c>
      <c r="AA30" s="22" t="str">
        <f>IF(OR(OR($A30="",AND($B$4&lt;&gt;"",$C30&lt;&gt;$B$4)),AA$6=""),"",IF(COUNTIFS(Kayıt!$A$6:$A$405,DATE($B$3,$B$2,AA$6),Kayıt!$B$6:$B$405,$A30,Kayıt!$J$6:$J$405,"Çıkış yok")+COUNTIFS(Kayıt!$A$6:$A$405,DATE($B$3,$B$2,AA$6),Kayıt!$B$6:$B$405,$A30,Kayıt!$J$6:$J$405,"Giriş yok")&gt;0,"?",IF(COUNTIFS(Kayıt!$A$6:$A$405,DATE($B$3,$B$2,AA$6),Kayıt!$B$6:$B$405,$A30,Kayıt!$H$6:$H$405,"&gt;-24")&gt;0,"Ç","")))</f>
        <v/>
      </c>
      <c r="AB30" s="22" t="str">
        <f>IF(OR(OR($A30="",AND($B$4&lt;&gt;"",$C30&lt;&gt;$B$4)),AB$6=""),"",IF(COUNTIFS(Kayıt!$A$6:$A$405,DATE($B$3,$B$2,AB$6),Kayıt!$B$6:$B$405,$A30,Kayıt!$J$6:$J$405,"Çıkış yok")+COUNTIFS(Kayıt!$A$6:$A$405,DATE($B$3,$B$2,AB$6),Kayıt!$B$6:$B$405,$A30,Kayıt!$J$6:$J$405,"Giriş yok")&gt;0,"?",IF(COUNTIFS(Kayıt!$A$6:$A$405,DATE($B$3,$B$2,AB$6),Kayıt!$B$6:$B$405,$A30,Kayıt!$H$6:$H$405,"&gt;-24")&gt;0,"Ç","")))</f>
        <v/>
      </c>
      <c r="AC30" s="22" t="str">
        <f>IF(OR(OR($A30="",AND($B$4&lt;&gt;"",$C30&lt;&gt;$B$4)),AC$6=""),"",IF(COUNTIFS(Kayıt!$A$6:$A$405,DATE($B$3,$B$2,AC$6),Kayıt!$B$6:$B$405,$A30,Kayıt!$J$6:$J$405,"Çıkış yok")+COUNTIFS(Kayıt!$A$6:$A$405,DATE($B$3,$B$2,AC$6),Kayıt!$B$6:$B$405,$A30,Kayıt!$J$6:$J$405,"Giriş yok")&gt;0,"?",IF(COUNTIFS(Kayıt!$A$6:$A$405,DATE($B$3,$B$2,AC$6),Kayıt!$B$6:$B$405,$A30,Kayıt!$H$6:$H$405,"&gt;-24")&gt;0,"Ç","")))</f>
        <v/>
      </c>
      <c r="AD30" s="22" t="str">
        <f>IF(OR(OR($A30="",AND($B$4&lt;&gt;"",$C30&lt;&gt;$B$4)),AD$6=""),"",IF(COUNTIFS(Kayıt!$A$6:$A$405,DATE($B$3,$B$2,AD$6),Kayıt!$B$6:$B$405,$A30,Kayıt!$J$6:$J$405,"Çıkış yok")+COUNTIFS(Kayıt!$A$6:$A$405,DATE($B$3,$B$2,AD$6),Kayıt!$B$6:$B$405,$A30,Kayıt!$J$6:$J$405,"Giriş yok")&gt;0,"?",IF(COUNTIFS(Kayıt!$A$6:$A$405,DATE($B$3,$B$2,AD$6),Kayıt!$B$6:$B$405,$A30,Kayıt!$H$6:$H$405,"&gt;-24")&gt;0,"Ç","")))</f>
        <v/>
      </c>
      <c r="AE30" s="22" t="str">
        <f>IF(OR(OR($A30="",AND($B$4&lt;&gt;"",$C30&lt;&gt;$B$4)),AE$6=""),"",IF(COUNTIFS(Kayıt!$A$6:$A$405,DATE($B$3,$B$2,AE$6),Kayıt!$B$6:$B$405,$A30,Kayıt!$J$6:$J$405,"Çıkış yok")+COUNTIFS(Kayıt!$A$6:$A$405,DATE($B$3,$B$2,AE$6),Kayıt!$B$6:$B$405,$A30,Kayıt!$J$6:$J$405,"Giriş yok")&gt;0,"?",IF(COUNTIFS(Kayıt!$A$6:$A$405,DATE($B$3,$B$2,AE$6),Kayıt!$B$6:$B$405,$A30,Kayıt!$H$6:$H$405,"&gt;-24")&gt;0,"Ç","")))</f>
        <v/>
      </c>
      <c r="AF30" s="22" t="str">
        <f>IF(OR(OR($A30="",AND($B$4&lt;&gt;"",$C30&lt;&gt;$B$4)),AF$6=""),"",IF(COUNTIFS(Kayıt!$A$6:$A$405,DATE($B$3,$B$2,AF$6),Kayıt!$B$6:$B$405,$A30,Kayıt!$J$6:$J$405,"Çıkış yok")+COUNTIFS(Kayıt!$A$6:$A$405,DATE($B$3,$B$2,AF$6),Kayıt!$B$6:$B$405,$A30,Kayıt!$J$6:$J$405,"Giriş yok")&gt;0,"?",IF(COUNTIFS(Kayıt!$A$6:$A$405,DATE($B$3,$B$2,AF$6),Kayıt!$B$6:$B$405,$A30,Kayıt!$H$6:$H$405,"&gt;-24")&gt;0,"Ç","")))</f>
        <v/>
      </c>
      <c r="AG30" s="22" t="str">
        <f>IF(OR(OR($A30="",AND($B$4&lt;&gt;"",$C30&lt;&gt;$B$4)),AG$6=""),"",IF(COUNTIFS(Kayıt!$A$6:$A$405,DATE($B$3,$B$2,AG$6),Kayıt!$B$6:$B$405,$A30,Kayıt!$J$6:$J$405,"Çıkış yok")+COUNTIFS(Kayıt!$A$6:$A$405,DATE($B$3,$B$2,AG$6),Kayıt!$B$6:$B$405,$A30,Kayıt!$J$6:$J$405,"Giriş yok")&gt;0,"?",IF(COUNTIFS(Kayıt!$A$6:$A$405,DATE($B$3,$B$2,AG$6),Kayıt!$B$6:$B$405,$A30,Kayıt!$H$6:$H$405,"&gt;-24")&gt;0,"Ç","")))</f>
        <v/>
      </c>
      <c r="AH30" s="22" t="str">
        <f>IF(OR(OR($A30="",AND($B$4&lt;&gt;"",$C30&lt;&gt;$B$4)),AH$6=""),"",IF(COUNTIFS(Kayıt!$A$6:$A$405,DATE($B$3,$B$2,AH$6),Kayıt!$B$6:$B$405,$A30,Kayıt!$J$6:$J$405,"Çıkış yok")+COUNTIFS(Kayıt!$A$6:$A$405,DATE($B$3,$B$2,AH$6),Kayıt!$B$6:$B$405,$A30,Kayıt!$J$6:$J$405,"Giriş yok")&gt;0,"?",IF(COUNTIFS(Kayıt!$A$6:$A$405,DATE($B$3,$B$2,AH$6),Kayıt!$B$6:$B$405,$A30,Kayıt!$H$6:$H$405,"&gt;-24")&gt;0,"Ç","")))</f>
        <v/>
      </c>
      <c r="AI30" s="22" t="str">
        <f>IF(OR(OR($A30="",AND($B$4&lt;&gt;"",$C30&lt;&gt;$B$4)),AI$6=""),"",IF(COUNTIFS(Kayıt!$A$6:$A$405,DATE($B$3,$B$2,AI$6),Kayıt!$B$6:$B$405,$A30,Kayıt!$J$6:$J$405,"Çıkış yok")+COUNTIFS(Kayıt!$A$6:$A$405,DATE($B$3,$B$2,AI$6),Kayıt!$B$6:$B$405,$A30,Kayıt!$J$6:$J$405,"Giriş yok")&gt;0,"?",IF(COUNTIFS(Kayıt!$A$6:$A$405,DATE($B$3,$B$2,AI$6),Kayıt!$B$6:$B$405,$A30,Kayıt!$H$6:$H$405,"&gt;-24")&gt;0,"Ç","")))</f>
        <v/>
      </c>
      <c r="AJ30" s="22" t="str">
        <f>IF(OR(OR($A30="",AND($B$4&lt;&gt;"",$C30&lt;&gt;$B$4)),AJ$6=""),"",IF(COUNTIFS(Kayıt!$A$6:$A$405,DATE($B$3,$B$2,AJ$6),Kayıt!$B$6:$B$405,$A30,Kayıt!$J$6:$J$405,"Çıkış yok")+COUNTIFS(Kayıt!$A$6:$A$405,DATE($B$3,$B$2,AJ$6),Kayıt!$B$6:$B$405,$A30,Kayıt!$J$6:$J$405,"Giriş yok")&gt;0,"?",IF(COUNTIFS(Kayıt!$A$6:$A$405,DATE($B$3,$B$2,AJ$6),Kayıt!$B$6:$B$405,$A30,Kayıt!$H$6:$H$405,"&gt;-24")&gt;0,"Ç","")))</f>
        <v/>
      </c>
      <c r="AK30" s="22" t="str">
        <f>IF(OR(OR($A30="",AND($B$4&lt;&gt;"",$C30&lt;&gt;$B$4)),AK$6=""),"",IF(COUNTIFS(Kayıt!$A$6:$A$405,DATE($B$3,$B$2,AK$6),Kayıt!$B$6:$B$405,$A30,Kayıt!$J$6:$J$405,"Çıkış yok")+COUNTIFS(Kayıt!$A$6:$A$405,DATE($B$3,$B$2,AK$6),Kayıt!$B$6:$B$405,$A30,Kayıt!$J$6:$J$405,"Giriş yok")&gt;0,"?",IF(COUNTIFS(Kayıt!$A$6:$A$405,DATE($B$3,$B$2,AK$6),Kayıt!$B$6:$B$405,$A30,Kayıt!$H$6:$H$405,"&gt;-24")&gt;0,"Ç","")))</f>
        <v/>
      </c>
      <c r="AL30" s="22" t="str">
        <f>IF(OR(OR($A30="",AND($B$4&lt;&gt;"",$C30&lt;&gt;$B$4)),AL$6=""),"",IF(COUNTIFS(Kayıt!$A$6:$A$405,DATE($B$3,$B$2,AL$6),Kayıt!$B$6:$B$405,$A30,Kayıt!$J$6:$J$405,"Çıkış yok")+COUNTIFS(Kayıt!$A$6:$A$405,DATE($B$3,$B$2,AL$6),Kayıt!$B$6:$B$405,$A30,Kayıt!$J$6:$J$405,"Giriş yok")&gt;0,"?",IF(COUNTIFS(Kayıt!$A$6:$A$405,DATE($B$3,$B$2,AL$6),Kayıt!$B$6:$B$405,$A30,Kayıt!$H$6:$H$405,"&gt;-24")&gt;0,"Ç","")))</f>
        <v/>
      </c>
      <c r="AM30" s="22" t="str">
        <f>IF(OR(OR($A30="",AND($B$4&lt;&gt;"",$C30&lt;&gt;$B$4)),AM$6=""),"",IF(COUNTIFS(Kayıt!$A$6:$A$405,DATE($B$3,$B$2,AM$6),Kayıt!$B$6:$B$405,$A30,Kayıt!$J$6:$J$405,"Çıkış yok")+COUNTIFS(Kayıt!$A$6:$A$405,DATE($B$3,$B$2,AM$6),Kayıt!$B$6:$B$405,$A30,Kayıt!$J$6:$J$405,"Giriş yok")&gt;0,"?",IF(COUNTIFS(Kayıt!$A$6:$A$405,DATE($B$3,$B$2,AM$6),Kayıt!$B$6:$B$405,$A30,Kayıt!$H$6:$H$405,"&gt;-24")&gt;0,"Ç","")))</f>
        <v/>
      </c>
      <c r="AN30" s="22" t="str">
        <f>IF(OR(OR($A30="",AND($B$4&lt;&gt;"",$C30&lt;&gt;$B$4)),AN$6=""),"",IF(COUNTIFS(Kayıt!$A$6:$A$405,DATE($B$3,$B$2,AN$6),Kayıt!$B$6:$B$405,$A30,Kayıt!$J$6:$J$405,"Çıkış yok")+COUNTIFS(Kayıt!$A$6:$A$405,DATE($B$3,$B$2,AN$6),Kayıt!$B$6:$B$405,$A30,Kayıt!$J$6:$J$405,"Giriş yok")&gt;0,"?",IF(COUNTIFS(Kayıt!$A$6:$A$405,DATE($B$3,$B$2,AN$6),Kayıt!$B$6:$B$405,$A30,Kayıt!$H$6:$H$405,"&gt;-24")&gt;0,"Ç","")))</f>
        <v/>
      </c>
      <c r="AO30" s="22" t="str">
        <f>IF(OR(OR($A30="",AND($B$4&lt;&gt;"",$C30&lt;&gt;$B$4)),AO$6=""),"",IF(COUNTIFS(Kayıt!$A$6:$A$405,DATE($B$3,$B$2,AO$6),Kayıt!$B$6:$B$405,$A30,Kayıt!$J$6:$J$405,"Çıkış yok")+COUNTIFS(Kayıt!$A$6:$A$405,DATE($B$3,$B$2,AO$6),Kayıt!$B$6:$B$405,$A30,Kayıt!$J$6:$J$405,"Giriş yok")&gt;0,"?",IF(COUNTIFS(Kayıt!$A$6:$A$405,DATE($B$3,$B$2,AO$6),Kayıt!$B$6:$B$405,$A30,Kayıt!$H$6:$H$405,"&gt;-24")&gt;0,"Ç","")))</f>
        <v/>
      </c>
      <c r="AP30" s="22" t="str">
        <f>IF(OR(OR($A30="",AND($B$4&lt;&gt;"",$C30&lt;&gt;$B$4)),AP$6=""),"",IF(COUNTIFS(Kayıt!$A$6:$A$405,DATE($B$3,$B$2,AP$6),Kayıt!$B$6:$B$405,$A30,Kayıt!$J$6:$J$405,"Çıkış yok")+COUNTIFS(Kayıt!$A$6:$A$405,DATE($B$3,$B$2,AP$6),Kayıt!$B$6:$B$405,$A30,Kayıt!$J$6:$J$405,"Giriş yok")&gt;0,"?",IF(COUNTIFS(Kayıt!$A$6:$A$405,DATE($B$3,$B$2,AP$6),Kayıt!$B$6:$B$405,$A30,Kayıt!$H$6:$H$405,"&gt;-24")&gt;0,"Ç","")))</f>
        <v/>
      </c>
    </row>
    <row r="31" spans="1:42" ht="18" customHeight="1" x14ac:dyDescent="0.2">
      <c r="A31" s="28" t="str">
        <f>IF(Çalışanlar!$B28="","",Çalışanlar!$B28)</f>
        <v/>
      </c>
      <c r="B31" s="12" t="str">
        <f>IF(Çalışanlar!$C28="","",Çalışanlar!$C28)</f>
        <v/>
      </c>
      <c r="C31" s="12" t="str">
        <f>IF(Çalışanlar!$D28="","",Çalışanlar!$D28)</f>
        <v/>
      </c>
      <c r="D31" s="29" t="str">
        <f t="shared" si="1"/>
        <v/>
      </c>
      <c r="E31" s="30" t="str">
        <f>IF(OR($A31="",AND($B$4&lt;&gt;"",$C31&lt;&gt;$B$4)),"",SUMIFS(Kayıt!$H$6:$H$405,Kayıt!$A$6:$A$405,"&gt;="&amp;DATE($B$3,$B$2,1),Kayıt!$A$6:$A$405,"&lt;"&amp;DATE($B$3,$B$2+1,1),Kayıt!$B$6:$B$405,$A31))</f>
        <v/>
      </c>
      <c r="F31" s="31" t="str">
        <f t="shared" si="2"/>
        <v/>
      </c>
      <c r="G31" s="22" t="str">
        <f>IF(OR($A31="",AND($B$4&lt;&gt;"",$C31&lt;&gt;$B$4)),"",COUNTIFS(Kayıt!$A$6:$A$405,"&gt;="&amp;DATE($B$3,$B$2,1),Kayıt!$A$6:$A$405,"&lt;"&amp;DATE($B$3,$B$2+1,1),Kayıt!$B$6:$B$405,$A31,Kayıt!$I$6:$I$405,"&gt;0"))</f>
        <v/>
      </c>
      <c r="H31" s="22" t="str">
        <f>IF(OR($A31="",AND($B$4&lt;&gt;"",$C31&lt;&gt;$B$4)),"",SUMIFS(Kayıt!$I$6:$I$405,Kayıt!$A$6:$A$405,"&gt;="&amp;DATE($B$3,$B$2,1),Kayıt!$A$6:$A$405,"&lt;"&amp;DATE($B$3,$B$2+1,1),Kayıt!$B$6:$B$405,$A31))</f>
        <v/>
      </c>
      <c r="I31" s="22" t="str">
        <f t="shared" si="3"/>
        <v/>
      </c>
      <c r="J31" s="22" t="str">
        <f>IF(OR($A31="",AND($B$4&lt;&gt;"",$C31&lt;&gt;$B$4)),"",COUNTIFS(Kayıt!$A$6:$A$405,"&gt;="&amp;DATE($B$3,$B$2,1),Kayıt!$A$6:$A$405,"&lt;"&amp;DATE($B$3,$B$2+1,1),Kayıt!$B$6:$B$405,$A31,Kayıt!$H$6:$H$405,"&gt;"&amp;$H$3))</f>
        <v/>
      </c>
      <c r="L31" s="22" t="str">
        <f>IF(OR(OR($A31="",AND($B$4&lt;&gt;"",$C31&lt;&gt;$B$4)),L$6=""),"",IF(COUNTIFS(Kayıt!$A$6:$A$405,DATE($B$3,$B$2,L$6),Kayıt!$B$6:$B$405,$A31,Kayıt!$J$6:$J$405,"Çıkış yok")+COUNTIFS(Kayıt!$A$6:$A$405,DATE($B$3,$B$2,L$6),Kayıt!$B$6:$B$405,$A31,Kayıt!$J$6:$J$405,"Giriş yok")&gt;0,"?",IF(COUNTIFS(Kayıt!$A$6:$A$405,DATE($B$3,$B$2,L$6),Kayıt!$B$6:$B$405,$A31,Kayıt!$H$6:$H$405,"&gt;-24")&gt;0,"Ç","")))</f>
        <v/>
      </c>
      <c r="M31" s="22" t="str">
        <f>IF(OR(OR($A31="",AND($B$4&lt;&gt;"",$C31&lt;&gt;$B$4)),M$6=""),"",IF(COUNTIFS(Kayıt!$A$6:$A$405,DATE($B$3,$B$2,M$6),Kayıt!$B$6:$B$405,$A31,Kayıt!$J$6:$J$405,"Çıkış yok")+COUNTIFS(Kayıt!$A$6:$A$405,DATE($B$3,$B$2,M$6),Kayıt!$B$6:$B$405,$A31,Kayıt!$J$6:$J$405,"Giriş yok")&gt;0,"?",IF(COUNTIFS(Kayıt!$A$6:$A$405,DATE($B$3,$B$2,M$6),Kayıt!$B$6:$B$405,$A31,Kayıt!$H$6:$H$405,"&gt;-24")&gt;0,"Ç","")))</f>
        <v/>
      </c>
      <c r="N31" s="22" t="str">
        <f>IF(OR(OR($A31="",AND($B$4&lt;&gt;"",$C31&lt;&gt;$B$4)),N$6=""),"",IF(COUNTIFS(Kayıt!$A$6:$A$405,DATE($B$3,$B$2,N$6),Kayıt!$B$6:$B$405,$A31,Kayıt!$J$6:$J$405,"Çıkış yok")+COUNTIFS(Kayıt!$A$6:$A$405,DATE($B$3,$B$2,N$6),Kayıt!$B$6:$B$405,$A31,Kayıt!$J$6:$J$405,"Giriş yok")&gt;0,"?",IF(COUNTIFS(Kayıt!$A$6:$A$405,DATE($B$3,$B$2,N$6),Kayıt!$B$6:$B$405,$A31,Kayıt!$H$6:$H$405,"&gt;-24")&gt;0,"Ç","")))</f>
        <v/>
      </c>
      <c r="O31" s="22" t="str">
        <f>IF(OR(OR($A31="",AND($B$4&lt;&gt;"",$C31&lt;&gt;$B$4)),O$6=""),"",IF(COUNTIFS(Kayıt!$A$6:$A$405,DATE($B$3,$B$2,O$6),Kayıt!$B$6:$B$405,$A31,Kayıt!$J$6:$J$405,"Çıkış yok")+COUNTIFS(Kayıt!$A$6:$A$405,DATE($B$3,$B$2,O$6),Kayıt!$B$6:$B$405,$A31,Kayıt!$J$6:$J$405,"Giriş yok")&gt;0,"?",IF(COUNTIFS(Kayıt!$A$6:$A$405,DATE($B$3,$B$2,O$6),Kayıt!$B$6:$B$405,$A31,Kayıt!$H$6:$H$405,"&gt;-24")&gt;0,"Ç","")))</f>
        <v/>
      </c>
      <c r="P31" s="22" t="str">
        <f>IF(OR(OR($A31="",AND($B$4&lt;&gt;"",$C31&lt;&gt;$B$4)),P$6=""),"",IF(COUNTIFS(Kayıt!$A$6:$A$405,DATE($B$3,$B$2,P$6),Kayıt!$B$6:$B$405,$A31,Kayıt!$J$6:$J$405,"Çıkış yok")+COUNTIFS(Kayıt!$A$6:$A$405,DATE($B$3,$B$2,P$6),Kayıt!$B$6:$B$405,$A31,Kayıt!$J$6:$J$405,"Giriş yok")&gt;0,"?",IF(COUNTIFS(Kayıt!$A$6:$A$405,DATE($B$3,$B$2,P$6),Kayıt!$B$6:$B$405,$A31,Kayıt!$H$6:$H$405,"&gt;-24")&gt;0,"Ç","")))</f>
        <v/>
      </c>
      <c r="Q31" s="22" t="str">
        <f>IF(OR(OR($A31="",AND($B$4&lt;&gt;"",$C31&lt;&gt;$B$4)),Q$6=""),"",IF(COUNTIFS(Kayıt!$A$6:$A$405,DATE($B$3,$B$2,Q$6),Kayıt!$B$6:$B$405,$A31,Kayıt!$J$6:$J$405,"Çıkış yok")+COUNTIFS(Kayıt!$A$6:$A$405,DATE($B$3,$B$2,Q$6),Kayıt!$B$6:$B$405,$A31,Kayıt!$J$6:$J$405,"Giriş yok")&gt;0,"?",IF(COUNTIFS(Kayıt!$A$6:$A$405,DATE($B$3,$B$2,Q$6),Kayıt!$B$6:$B$405,$A31,Kayıt!$H$6:$H$405,"&gt;-24")&gt;0,"Ç","")))</f>
        <v/>
      </c>
      <c r="R31" s="22" t="str">
        <f>IF(OR(OR($A31="",AND($B$4&lt;&gt;"",$C31&lt;&gt;$B$4)),R$6=""),"",IF(COUNTIFS(Kayıt!$A$6:$A$405,DATE($B$3,$B$2,R$6),Kayıt!$B$6:$B$405,$A31,Kayıt!$J$6:$J$405,"Çıkış yok")+COUNTIFS(Kayıt!$A$6:$A$405,DATE($B$3,$B$2,R$6),Kayıt!$B$6:$B$405,$A31,Kayıt!$J$6:$J$405,"Giriş yok")&gt;0,"?",IF(COUNTIFS(Kayıt!$A$6:$A$405,DATE($B$3,$B$2,R$6),Kayıt!$B$6:$B$405,$A31,Kayıt!$H$6:$H$405,"&gt;-24")&gt;0,"Ç","")))</f>
        <v/>
      </c>
      <c r="S31" s="22" t="str">
        <f>IF(OR(OR($A31="",AND($B$4&lt;&gt;"",$C31&lt;&gt;$B$4)),S$6=""),"",IF(COUNTIFS(Kayıt!$A$6:$A$405,DATE($B$3,$B$2,S$6),Kayıt!$B$6:$B$405,$A31,Kayıt!$J$6:$J$405,"Çıkış yok")+COUNTIFS(Kayıt!$A$6:$A$405,DATE($B$3,$B$2,S$6),Kayıt!$B$6:$B$405,$A31,Kayıt!$J$6:$J$405,"Giriş yok")&gt;0,"?",IF(COUNTIFS(Kayıt!$A$6:$A$405,DATE($B$3,$B$2,S$6),Kayıt!$B$6:$B$405,$A31,Kayıt!$H$6:$H$405,"&gt;-24")&gt;0,"Ç","")))</f>
        <v/>
      </c>
      <c r="T31" s="22" t="str">
        <f>IF(OR(OR($A31="",AND($B$4&lt;&gt;"",$C31&lt;&gt;$B$4)),T$6=""),"",IF(COUNTIFS(Kayıt!$A$6:$A$405,DATE($B$3,$B$2,T$6),Kayıt!$B$6:$B$405,$A31,Kayıt!$J$6:$J$405,"Çıkış yok")+COUNTIFS(Kayıt!$A$6:$A$405,DATE($B$3,$B$2,T$6),Kayıt!$B$6:$B$405,$A31,Kayıt!$J$6:$J$405,"Giriş yok")&gt;0,"?",IF(COUNTIFS(Kayıt!$A$6:$A$405,DATE($B$3,$B$2,T$6),Kayıt!$B$6:$B$405,$A31,Kayıt!$H$6:$H$405,"&gt;-24")&gt;0,"Ç","")))</f>
        <v/>
      </c>
      <c r="U31" s="22" t="str">
        <f>IF(OR(OR($A31="",AND($B$4&lt;&gt;"",$C31&lt;&gt;$B$4)),U$6=""),"",IF(COUNTIFS(Kayıt!$A$6:$A$405,DATE($B$3,$B$2,U$6),Kayıt!$B$6:$B$405,$A31,Kayıt!$J$6:$J$405,"Çıkış yok")+COUNTIFS(Kayıt!$A$6:$A$405,DATE($B$3,$B$2,U$6),Kayıt!$B$6:$B$405,$A31,Kayıt!$J$6:$J$405,"Giriş yok")&gt;0,"?",IF(COUNTIFS(Kayıt!$A$6:$A$405,DATE($B$3,$B$2,U$6),Kayıt!$B$6:$B$405,$A31,Kayıt!$H$6:$H$405,"&gt;-24")&gt;0,"Ç","")))</f>
        <v/>
      </c>
      <c r="V31" s="22" t="str">
        <f>IF(OR(OR($A31="",AND($B$4&lt;&gt;"",$C31&lt;&gt;$B$4)),V$6=""),"",IF(COUNTIFS(Kayıt!$A$6:$A$405,DATE($B$3,$B$2,V$6),Kayıt!$B$6:$B$405,$A31,Kayıt!$J$6:$J$405,"Çıkış yok")+COUNTIFS(Kayıt!$A$6:$A$405,DATE($B$3,$B$2,V$6),Kayıt!$B$6:$B$405,$A31,Kayıt!$J$6:$J$405,"Giriş yok")&gt;0,"?",IF(COUNTIFS(Kayıt!$A$6:$A$405,DATE($B$3,$B$2,V$6),Kayıt!$B$6:$B$405,$A31,Kayıt!$H$6:$H$405,"&gt;-24")&gt;0,"Ç","")))</f>
        <v/>
      </c>
      <c r="W31" s="22" t="str">
        <f>IF(OR(OR($A31="",AND($B$4&lt;&gt;"",$C31&lt;&gt;$B$4)),W$6=""),"",IF(COUNTIFS(Kayıt!$A$6:$A$405,DATE($B$3,$B$2,W$6),Kayıt!$B$6:$B$405,$A31,Kayıt!$J$6:$J$405,"Çıkış yok")+COUNTIFS(Kayıt!$A$6:$A$405,DATE($B$3,$B$2,W$6),Kayıt!$B$6:$B$405,$A31,Kayıt!$J$6:$J$405,"Giriş yok")&gt;0,"?",IF(COUNTIFS(Kayıt!$A$6:$A$405,DATE($B$3,$B$2,W$6),Kayıt!$B$6:$B$405,$A31,Kayıt!$H$6:$H$405,"&gt;-24")&gt;0,"Ç","")))</f>
        <v/>
      </c>
      <c r="X31" s="22" t="str">
        <f>IF(OR(OR($A31="",AND($B$4&lt;&gt;"",$C31&lt;&gt;$B$4)),X$6=""),"",IF(COUNTIFS(Kayıt!$A$6:$A$405,DATE($B$3,$B$2,X$6),Kayıt!$B$6:$B$405,$A31,Kayıt!$J$6:$J$405,"Çıkış yok")+COUNTIFS(Kayıt!$A$6:$A$405,DATE($B$3,$B$2,X$6),Kayıt!$B$6:$B$405,$A31,Kayıt!$J$6:$J$405,"Giriş yok")&gt;0,"?",IF(COUNTIFS(Kayıt!$A$6:$A$405,DATE($B$3,$B$2,X$6),Kayıt!$B$6:$B$405,$A31,Kayıt!$H$6:$H$405,"&gt;-24")&gt;0,"Ç","")))</f>
        <v/>
      </c>
      <c r="Y31" s="22" t="str">
        <f>IF(OR(OR($A31="",AND($B$4&lt;&gt;"",$C31&lt;&gt;$B$4)),Y$6=""),"",IF(COUNTIFS(Kayıt!$A$6:$A$405,DATE($B$3,$B$2,Y$6),Kayıt!$B$6:$B$405,$A31,Kayıt!$J$6:$J$405,"Çıkış yok")+COUNTIFS(Kayıt!$A$6:$A$405,DATE($B$3,$B$2,Y$6),Kayıt!$B$6:$B$405,$A31,Kayıt!$J$6:$J$405,"Giriş yok")&gt;0,"?",IF(COUNTIFS(Kayıt!$A$6:$A$405,DATE($B$3,$B$2,Y$6),Kayıt!$B$6:$B$405,$A31,Kayıt!$H$6:$H$405,"&gt;-24")&gt;0,"Ç","")))</f>
        <v/>
      </c>
      <c r="Z31" s="22" t="str">
        <f>IF(OR(OR($A31="",AND($B$4&lt;&gt;"",$C31&lt;&gt;$B$4)),Z$6=""),"",IF(COUNTIFS(Kayıt!$A$6:$A$405,DATE($B$3,$B$2,Z$6),Kayıt!$B$6:$B$405,$A31,Kayıt!$J$6:$J$405,"Çıkış yok")+COUNTIFS(Kayıt!$A$6:$A$405,DATE($B$3,$B$2,Z$6),Kayıt!$B$6:$B$405,$A31,Kayıt!$J$6:$J$405,"Giriş yok")&gt;0,"?",IF(COUNTIFS(Kayıt!$A$6:$A$405,DATE($B$3,$B$2,Z$6),Kayıt!$B$6:$B$405,$A31,Kayıt!$H$6:$H$405,"&gt;-24")&gt;0,"Ç","")))</f>
        <v/>
      </c>
      <c r="AA31" s="22" t="str">
        <f>IF(OR(OR($A31="",AND($B$4&lt;&gt;"",$C31&lt;&gt;$B$4)),AA$6=""),"",IF(COUNTIFS(Kayıt!$A$6:$A$405,DATE($B$3,$B$2,AA$6),Kayıt!$B$6:$B$405,$A31,Kayıt!$J$6:$J$405,"Çıkış yok")+COUNTIFS(Kayıt!$A$6:$A$405,DATE($B$3,$B$2,AA$6),Kayıt!$B$6:$B$405,$A31,Kayıt!$J$6:$J$405,"Giriş yok")&gt;0,"?",IF(COUNTIFS(Kayıt!$A$6:$A$405,DATE($B$3,$B$2,AA$6),Kayıt!$B$6:$B$405,$A31,Kayıt!$H$6:$H$405,"&gt;-24")&gt;0,"Ç","")))</f>
        <v/>
      </c>
      <c r="AB31" s="22" t="str">
        <f>IF(OR(OR($A31="",AND($B$4&lt;&gt;"",$C31&lt;&gt;$B$4)),AB$6=""),"",IF(COUNTIFS(Kayıt!$A$6:$A$405,DATE($B$3,$B$2,AB$6),Kayıt!$B$6:$B$405,$A31,Kayıt!$J$6:$J$405,"Çıkış yok")+COUNTIFS(Kayıt!$A$6:$A$405,DATE($B$3,$B$2,AB$6),Kayıt!$B$6:$B$405,$A31,Kayıt!$J$6:$J$405,"Giriş yok")&gt;0,"?",IF(COUNTIFS(Kayıt!$A$6:$A$405,DATE($B$3,$B$2,AB$6),Kayıt!$B$6:$B$405,$A31,Kayıt!$H$6:$H$405,"&gt;-24")&gt;0,"Ç","")))</f>
        <v/>
      </c>
      <c r="AC31" s="22" t="str">
        <f>IF(OR(OR($A31="",AND($B$4&lt;&gt;"",$C31&lt;&gt;$B$4)),AC$6=""),"",IF(COUNTIFS(Kayıt!$A$6:$A$405,DATE($B$3,$B$2,AC$6),Kayıt!$B$6:$B$405,$A31,Kayıt!$J$6:$J$405,"Çıkış yok")+COUNTIFS(Kayıt!$A$6:$A$405,DATE($B$3,$B$2,AC$6),Kayıt!$B$6:$B$405,$A31,Kayıt!$J$6:$J$405,"Giriş yok")&gt;0,"?",IF(COUNTIFS(Kayıt!$A$6:$A$405,DATE($B$3,$B$2,AC$6),Kayıt!$B$6:$B$405,$A31,Kayıt!$H$6:$H$405,"&gt;-24")&gt;0,"Ç","")))</f>
        <v/>
      </c>
      <c r="AD31" s="22" t="str">
        <f>IF(OR(OR($A31="",AND($B$4&lt;&gt;"",$C31&lt;&gt;$B$4)),AD$6=""),"",IF(COUNTIFS(Kayıt!$A$6:$A$405,DATE($B$3,$B$2,AD$6),Kayıt!$B$6:$B$405,$A31,Kayıt!$J$6:$J$405,"Çıkış yok")+COUNTIFS(Kayıt!$A$6:$A$405,DATE($B$3,$B$2,AD$6),Kayıt!$B$6:$B$405,$A31,Kayıt!$J$6:$J$405,"Giriş yok")&gt;0,"?",IF(COUNTIFS(Kayıt!$A$6:$A$405,DATE($B$3,$B$2,AD$6),Kayıt!$B$6:$B$405,$A31,Kayıt!$H$6:$H$405,"&gt;-24")&gt;0,"Ç","")))</f>
        <v/>
      </c>
      <c r="AE31" s="22" t="str">
        <f>IF(OR(OR($A31="",AND($B$4&lt;&gt;"",$C31&lt;&gt;$B$4)),AE$6=""),"",IF(COUNTIFS(Kayıt!$A$6:$A$405,DATE($B$3,$B$2,AE$6),Kayıt!$B$6:$B$405,$A31,Kayıt!$J$6:$J$405,"Çıkış yok")+COUNTIFS(Kayıt!$A$6:$A$405,DATE($B$3,$B$2,AE$6),Kayıt!$B$6:$B$405,$A31,Kayıt!$J$6:$J$405,"Giriş yok")&gt;0,"?",IF(COUNTIFS(Kayıt!$A$6:$A$405,DATE($B$3,$B$2,AE$6),Kayıt!$B$6:$B$405,$A31,Kayıt!$H$6:$H$405,"&gt;-24")&gt;0,"Ç","")))</f>
        <v/>
      </c>
      <c r="AF31" s="22" t="str">
        <f>IF(OR(OR($A31="",AND($B$4&lt;&gt;"",$C31&lt;&gt;$B$4)),AF$6=""),"",IF(COUNTIFS(Kayıt!$A$6:$A$405,DATE($B$3,$B$2,AF$6),Kayıt!$B$6:$B$405,$A31,Kayıt!$J$6:$J$405,"Çıkış yok")+COUNTIFS(Kayıt!$A$6:$A$405,DATE($B$3,$B$2,AF$6),Kayıt!$B$6:$B$405,$A31,Kayıt!$J$6:$J$405,"Giriş yok")&gt;0,"?",IF(COUNTIFS(Kayıt!$A$6:$A$405,DATE($B$3,$B$2,AF$6),Kayıt!$B$6:$B$405,$A31,Kayıt!$H$6:$H$405,"&gt;-24")&gt;0,"Ç","")))</f>
        <v/>
      </c>
      <c r="AG31" s="22" t="str">
        <f>IF(OR(OR($A31="",AND($B$4&lt;&gt;"",$C31&lt;&gt;$B$4)),AG$6=""),"",IF(COUNTIFS(Kayıt!$A$6:$A$405,DATE($B$3,$B$2,AG$6),Kayıt!$B$6:$B$405,$A31,Kayıt!$J$6:$J$405,"Çıkış yok")+COUNTIFS(Kayıt!$A$6:$A$405,DATE($B$3,$B$2,AG$6),Kayıt!$B$6:$B$405,$A31,Kayıt!$J$6:$J$405,"Giriş yok")&gt;0,"?",IF(COUNTIFS(Kayıt!$A$6:$A$405,DATE($B$3,$B$2,AG$6),Kayıt!$B$6:$B$405,$A31,Kayıt!$H$6:$H$405,"&gt;-24")&gt;0,"Ç","")))</f>
        <v/>
      </c>
      <c r="AH31" s="22" t="str">
        <f>IF(OR(OR($A31="",AND($B$4&lt;&gt;"",$C31&lt;&gt;$B$4)),AH$6=""),"",IF(COUNTIFS(Kayıt!$A$6:$A$405,DATE($B$3,$B$2,AH$6),Kayıt!$B$6:$B$405,$A31,Kayıt!$J$6:$J$405,"Çıkış yok")+COUNTIFS(Kayıt!$A$6:$A$405,DATE($B$3,$B$2,AH$6),Kayıt!$B$6:$B$405,$A31,Kayıt!$J$6:$J$405,"Giriş yok")&gt;0,"?",IF(COUNTIFS(Kayıt!$A$6:$A$405,DATE($B$3,$B$2,AH$6),Kayıt!$B$6:$B$405,$A31,Kayıt!$H$6:$H$405,"&gt;-24")&gt;0,"Ç","")))</f>
        <v/>
      </c>
      <c r="AI31" s="22" t="str">
        <f>IF(OR(OR($A31="",AND($B$4&lt;&gt;"",$C31&lt;&gt;$B$4)),AI$6=""),"",IF(COUNTIFS(Kayıt!$A$6:$A$405,DATE($B$3,$B$2,AI$6),Kayıt!$B$6:$B$405,$A31,Kayıt!$J$6:$J$405,"Çıkış yok")+COUNTIFS(Kayıt!$A$6:$A$405,DATE($B$3,$B$2,AI$6),Kayıt!$B$6:$B$405,$A31,Kayıt!$J$6:$J$405,"Giriş yok")&gt;0,"?",IF(COUNTIFS(Kayıt!$A$6:$A$405,DATE($B$3,$B$2,AI$6),Kayıt!$B$6:$B$405,$A31,Kayıt!$H$6:$H$405,"&gt;-24")&gt;0,"Ç","")))</f>
        <v/>
      </c>
      <c r="AJ31" s="22" t="str">
        <f>IF(OR(OR($A31="",AND($B$4&lt;&gt;"",$C31&lt;&gt;$B$4)),AJ$6=""),"",IF(COUNTIFS(Kayıt!$A$6:$A$405,DATE($B$3,$B$2,AJ$6),Kayıt!$B$6:$B$405,$A31,Kayıt!$J$6:$J$405,"Çıkış yok")+COUNTIFS(Kayıt!$A$6:$A$405,DATE($B$3,$B$2,AJ$6),Kayıt!$B$6:$B$405,$A31,Kayıt!$J$6:$J$405,"Giriş yok")&gt;0,"?",IF(COUNTIFS(Kayıt!$A$6:$A$405,DATE($B$3,$B$2,AJ$6),Kayıt!$B$6:$B$405,$A31,Kayıt!$H$6:$H$405,"&gt;-24")&gt;0,"Ç","")))</f>
        <v/>
      </c>
      <c r="AK31" s="22" t="str">
        <f>IF(OR(OR($A31="",AND($B$4&lt;&gt;"",$C31&lt;&gt;$B$4)),AK$6=""),"",IF(COUNTIFS(Kayıt!$A$6:$A$405,DATE($B$3,$B$2,AK$6),Kayıt!$B$6:$B$405,$A31,Kayıt!$J$6:$J$405,"Çıkış yok")+COUNTIFS(Kayıt!$A$6:$A$405,DATE($B$3,$B$2,AK$6),Kayıt!$B$6:$B$405,$A31,Kayıt!$J$6:$J$405,"Giriş yok")&gt;0,"?",IF(COUNTIFS(Kayıt!$A$6:$A$405,DATE($B$3,$B$2,AK$6),Kayıt!$B$6:$B$405,$A31,Kayıt!$H$6:$H$405,"&gt;-24")&gt;0,"Ç","")))</f>
        <v/>
      </c>
      <c r="AL31" s="22" t="str">
        <f>IF(OR(OR($A31="",AND($B$4&lt;&gt;"",$C31&lt;&gt;$B$4)),AL$6=""),"",IF(COUNTIFS(Kayıt!$A$6:$A$405,DATE($B$3,$B$2,AL$6),Kayıt!$B$6:$B$405,$A31,Kayıt!$J$6:$J$405,"Çıkış yok")+COUNTIFS(Kayıt!$A$6:$A$405,DATE($B$3,$B$2,AL$6),Kayıt!$B$6:$B$405,$A31,Kayıt!$J$6:$J$405,"Giriş yok")&gt;0,"?",IF(COUNTIFS(Kayıt!$A$6:$A$405,DATE($B$3,$B$2,AL$6),Kayıt!$B$6:$B$405,$A31,Kayıt!$H$6:$H$405,"&gt;-24")&gt;0,"Ç","")))</f>
        <v/>
      </c>
      <c r="AM31" s="22" t="str">
        <f>IF(OR(OR($A31="",AND($B$4&lt;&gt;"",$C31&lt;&gt;$B$4)),AM$6=""),"",IF(COUNTIFS(Kayıt!$A$6:$A$405,DATE($B$3,$B$2,AM$6),Kayıt!$B$6:$B$405,$A31,Kayıt!$J$6:$J$405,"Çıkış yok")+COUNTIFS(Kayıt!$A$6:$A$405,DATE($B$3,$B$2,AM$6),Kayıt!$B$6:$B$405,$A31,Kayıt!$J$6:$J$405,"Giriş yok")&gt;0,"?",IF(COUNTIFS(Kayıt!$A$6:$A$405,DATE($B$3,$B$2,AM$6),Kayıt!$B$6:$B$405,$A31,Kayıt!$H$6:$H$405,"&gt;-24")&gt;0,"Ç","")))</f>
        <v/>
      </c>
      <c r="AN31" s="22" t="str">
        <f>IF(OR(OR($A31="",AND($B$4&lt;&gt;"",$C31&lt;&gt;$B$4)),AN$6=""),"",IF(COUNTIFS(Kayıt!$A$6:$A$405,DATE($B$3,$B$2,AN$6),Kayıt!$B$6:$B$405,$A31,Kayıt!$J$6:$J$405,"Çıkış yok")+COUNTIFS(Kayıt!$A$6:$A$405,DATE($B$3,$B$2,AN$6),Kayıt!$B$6:$B$405,$A31,Kayıt!$J$6:$J$405,"Giriş yok")&gt;0,"?",IF(COUNTIFS(Kayıt!$A$6:$A$405,DATE($B$3,$B$2,AN$6),Kayıt!$B$6:$B$405,$A31,Kayıt!$H$6:$H$405,"&gt;-24")&gt;0,"Ç","")))</f>
        <v/>
      </c>
      <c r="AO31" s="22" t="str">
        <f>IF(OR(OR($A31="",AND($B$4&lt;&gt;"",$C31&lt;&gt;$B$4)),AO$6=""),"",IF(COUNTIFS(Kayıt!$A$6:$A$405,DATE($B$3,$B$2,AO$6),Kayıt!$B$6:$B$405,$A31,Kayıt!$J$6:$J$405,"Çıkış yok")+COUNTIFS(Kayıt!$A$6:$A$405,DATE($B$3,$B$2,AO$6),Kayıt!$B$6:$B$405,$A31,Kayıt!$J$6:$J$405,"Giriş yok")&gt;0,"?",IF(COUNTIFS(Kayıt!$A$6:$A$405,DATE($B$3,$B$2,AO$6),Kayıt!$B$6:$B$405,$A31,Kayıt!$H$6:$H$405,"&gt;-24")&gt;0,"Ç","")))</f>
        <v/>
      </c>
      <c r="AP31" s="22" t="str">
        <f>IF(OR(OR($A31="",AND($B$4&lt;&gt;"",$C31&lt;&gt;$B$4)),AP$6=""),"",IF(COUNTIFS(Kayıt!$A$6:$A$405,DATE($B$3,$B$2,AP$6),Kayıt!$B$6:$B$405,$A31,Kayıt!$J$6:$J$405,"Çıkış yok")+COUNTIFS(Kayıt!$A$6:$A$405,DATE($B$3,$B$2,AP$6),Kayıt!$B$6:$B$405,$A31,Kayıt!$J$6:$J$405,"Giriş yok")&gt;0,"?",IF(COUNTIFS(Kayıt!$A$6:$A$405,DATE($B$3,$B$2,AP$6),Kayıt!$B$6:$B$405,$A31,Kayıt!$H$6:$H$405,"&gt;-24")&gt;0,"Ç","")))</f>
        <v/>
      </c>
    </row>
    <row r="32" spans="1:42" ht="18" customHeight="1" x14ac:dyDescent="0.2">
      <c r="A32" s="28" t="str">
        <f>IF(Çalışanlar!$B29="","",Çalışanlar!$B29)</f>
        <v/>
      </c>
      <c r="B32" s="12" t="str">
        <f>IF(Çalışanlar!$C29="","",Çalışanlar!$C29)</f>
        <v/>
      </c>
      <c r="C32" s="12" t="str">
        <f>IF(Çalışanlar!$D29="","",Çalışanlar!$D29)</f>
        <v/>
      </c>
      <c r="D32" s="29" t="str">
        <f t="shared" si="1"/>
        <v/>
      </c>
      <c r="E32" s="30" t="str">
        <f>IF(OR($A32="",AND($B$4&lt;&gt;"",$C32&lt;&gt;$B$4)),"",SUMIFS(Kayıt!$H$6:$H$405,Kayıt!$A$6:$A$405,"&gt;="&amp;DATE($B$3,$B$2,1),Kayıt!$A$6:$A$405,"&lt;"&amp;DATE($B$3,$B$2+1,1),Kayıt!$B$6:$B$405,$A32))</f>
        <v/>
      </c>
      <c r="F32" s="31" t="str">
        <f t="shared" si="2"/>
        <v/>
      </c>
      <c r="G32" s="22" t="str">
        <f>IF(OR($A32="",AND($B$4&lt;&gt;"",$C32&lt;&gt;$B$4)),"",COUNTIFS(Kayıt!$A$6:$A$405,"&gt;="&amp;DATE($B$3,$B$2,1),Kayıt!$A$6:$A$405,"&lt;"&amp;DATE($B$3,$B$2+1,1),Kayıt!$B$6:$B$405,$A32,Kayıt!$I$6:$I$405,"&gt;0"))</f>
        <v/>
      </c>
      <c r="H32" s="22" t="str">
        <f>IF(OR($A32="",AND($B$4&lt;&gt;"",$C32&lt;&gt;$B$4)),"",SUMIFS(Kayıt!$I$6:$I$405,Kayıt!$A$6:$A$405,"&gt;="&amp;DATE($B$3,$B$2,1),Kayıt!$A$6:$A$405,"&lt;"&amp;DATE($B$3,$B$2+1,1),Kayıt!$B$6:$B$405,$A32))</f>
        <v/>
      </c>
      <c r="I32" s="22" t="str">
        <f t="shared" si="3"/>
        <v/>
      </c>
      <c r="J32" s="22" t="str">
        <f>IF(OR($A32="",AND($B$4&lt;&gt;"",$C32&lt;&gt;$B$4)),"",COUNTIFS(Kayıt!$A$6:$A$405,"&gt;="&amp;DATE($B$3,$B$2,1),Kayıt!$A$6:$A$405,"&lt;"&amp;DATE($B$3,$B$2+1,1),Kayıt!$B$6:$B$405,$A32,Kayıt!$H$6:$H$405,"&gt;"&amp;$H$3))</f>
        <v/>
      </c>
      <c r="L32" s="22" t="str">
        <f>IF(OR(OR($A32="",AND($B$4&lt;&gt;"",$C32&lt;&gt;$B$4)),L$6=""),"",IF(COUNTIFS(Kayıt!$A$6:$A$405,DATE($B$3,$B$2,L$6),Kayıt!$B$6:$B$405,$A32,Kayıt!$J$6:$J$405,"Çıkış yok")+COUNTIFS(Kayıt!$A$6:$A$405,DATE($B$3,$B$2,L$6),Kayıt!$B$6:$B$405,$A32,Kayıt!$J$6:$J$405,"Giriş yok")&gt;0,"?",IF(COUNTIFS(Kayıt!$A$6:$A$405,DATE($B$3,$B$2,L$6),Kayıt!$B$6:$B$405,$A32,Kayıt!$H$6:$H$405,"&gt;-24")&gt;0,"Ç","")))</f>
        <v/>
      </c>
      <c r="M32" s="22" t="str">
        <f>IF(OR(OR($A32="",AND($B$4&lt;&gt;"",$C32&lt;&gt;$B$4)),M$6=""),"",IF(COUNTIFS(Kayıt!$A$6:$A$405,DATE($B$3,$B$2,M$6),Kayıt!$B$6:$B$405,$A32,Kayıt!$J$6:$J$405,"Çıkış yok")+COUNTIFS(Kayıt!$A$6:$A$405,DATE($B$3,$B$2,M$6),Kayıt!$B$6:$B$405,$A32,Kayıt!$J$6:$J$405,"Giriş yok")&gt;0,"?",IF(COUNTIFS(Kayıt!$A$6:$A$405,DATE($B$3,$B$2,M$6),Kayıt!$B$6:$B$405,$A32,Kayıt!$H$6:$H$405,"&gt;-24")&gt;0,"Ç","")))</f>
        <v/>
      </c>
      <c r="N32" s="22" t="str">
        <f>IF(OR(OR($A32="",AND($B$4&lt;&gt;"",$C32&lt;&gt;$B$4)),N$6=""),"",IF(COUNTIFS(Kayıt!$A$6:$A$405,DATE($B$3,$B$2,N$6),Kayıt!$B$6:$B$405,$A32,Kayıt!$J$6:$J$405,"Çıkış yok")+COUNTIFS(Kayıt!$A$6:$A$405,DATE($B$3,$B$2,N$6),Kayıt!$B$6:$B$405,$A32,Kayıt!$J$6:$J$405,"Giriş yok")&gt;0,"?",IF(COUNTIFS(Kayıt!$A$6:$A$405,DATE($B$3,$B$2,N$6),Kayıt!$B$6:$B$405,$A32,Kayıt!$H$6:$H$405,"&gt;-24")&gt;0,"Ç","")))</f>
        <v/>
      </c>
      <c r="O32" s="22" t="str">
        <f>IF(OR(OR($A32="",AND($B$4&lt;&gt;"",$C32&lt;&gt;$B$4)),O$6=""),"",IF(COUNTIFS(Kayıt!$A$6:$A$405,DATE($B$3,$B$2,O$6),Kayıt!$B$6:$B$405,$A32,Kayıt!$J$6:$J$405,"Çıkış yok")+COUNTIFS(Kayıt!$A$6:$A$405,DATE($B$3,$B$2,O$6),Kayıt!$B$6:$B$405,$A32,Kayıt!$J$6:$J$405,"Giriş yok")&gt;0,"?",IF(COUNTIFS(Kayıt!$A$6:$A$405,DATE($B$3,$B$2,O$6),Kayıt!$B$6:$B$405,$A32,Kayıt!$H$6:$H$405,"&gt;-24")&gt;0,"Ç","")))</f>
        <v/>
      </c>
      <c r="P32" s="22" t="str">
        <f>IF(OR(OR($A32="",AND($B$4&lt;&gt;"",$C32&lt;&gt;$B$4)),P$6=""),"",IF(COUNTIFS(Kayıt!$A$6:$A$405,DATE($B$3,$B$2,P$6),Kayıt!$B$6:$B$405,$A32,Kayıt!$J$6:$J$405,"Çıkış yok")+COUNTIFS(Kayıt!$A$6:$A$405,DATE($B$3,$B$2,P$6),Kayıt!$B$6:$B$405,$A32,Kayıt!$J$6:$J$405,"Giriş yok")&gt;0,"?",IF(COUNTIFS(Kayıt!$A$6:$A$405,DATE($B$3,$B$2,P$6),Kayıt!$B$6:$B$405,$A32,Kayıt!$H$6:$H$405,"&gt;-24")&gt;0,"Ç","")))</f>
        <v/>
      </c>
      <c r="Q32" s="22" t="str">
        <f>IF(OR(OR($A32="",AND($B$4&lt;&gt;"",$C32&lt;&gt;$B$4)),Q$6=""),"",IF(COUNTIFS(Kayıt!$A$6:$A$405,DATE($B$3,$B$2,Q$6),Kayıt!$B$6:$B$405,$A32,Kayıt!$J$6:$J$405,"Çıkış yok")+COUNTIFS(Kayıt!$A$6:$A$405,DATE($B$3,$B$2,Q$6),Kayıt!$B$6:$B$405,$A32,Kayıt!$J$6:$J$405,"Giriş yok")&gt;0,"?",IF(COUNTIFS(Kayıt!$A$6:$A$405,DATE($B$3,$B$2,Q$6),Kayıt!$B$6:$B$405,$A32,Kayıt!$H$6:$H$405,"&gt;-24")&gt;0,"Ç","")))</f>
        <v/>
      </c>
      <c r="R32" s="22" t="str">
        <f>IF(OR(OR($A32="",AND($B$4&lt;&gt;"",$C32&lt;&gt;$B$4)),R$6=""),"",IF(COUNTIFS(Kayıt!$A$6:$A$405,DATE($B$3,$B$2,R$6),Kayıt!$B$6:$B$405,$A32,Kayıt!$J$6:$J$405,"Çıkış yok")+COUNTIFS(Kayıt!$A$6:$A$405,DATE($B$3,$B$2,R$6),Kayıt!$B$6:$B$405,$A32,Kayıt!$J$6:$J$405,"Giriş yok")&gt;0,"?",IF(COUNTIFS(Kayıt!$A$6:$A$405,DATE($B$3,$B$2,R$6),Kayıt!$B$6:$B$405,$A32,Kayıt!$H$6:$H$405,"&gt;-24")&gt;0,"Ç","")))</f>
        <v/>
      </c>
      <c r="S32" s="22" t="str">
        <f>IF(OR(OR($A32="",AND($B$4&lt;&gt;"",$C32&lt;&gt;$B$4)),S$6=""),"",IF(COUNTIFS(Kayıt!$A$6:$A$405,DATE($B$3,$B$2,S$6),Kayıt!$B$6:$B$405,$A32,Kayıt!$J$6:$J$405,"Çıkış yok")+COUNTIFS(Kayıt!$A$6:$A$405,DATE($B$3,$B$2,S$6),Kayıt!$B$6:$B$405,$A32,Kayıt!$J$6:$J$405,"Giriş yok")&gt;0,"?",IF(COUNTIFS(Kayıt!$A$6:$A$405,DATE($B$3,$B$2,S$6),Kayıt!$B$6:$B$405,$A32,Kayıt!$H$6:$H$405,"&gt;-24")&gt;0,"Ç","")))</f>
        <v/>
      </c>
      <c r="T32" s="22" t="str">
        <f>IF(OR(OR($A32="",AND($B$4&lt;&gt;"",$C32&lt;&gt;$B$4)),T$6=""),"",IF(COUNTIFS(Kayıt!$A$6:$A$405,DATE($B$3,$B$2,T$6),Kayıt!$B$6:$B$405,$A32,Kayıt!$J$6:$J$405,"Çıkış yok")+COUNTIFS(Kayıt!$A$6:$A$405,DATE($B$3,$B$2,T$6),Kayıt!$B$6:$B$405,$A32,Kayıt!$J$6:$J$405,"Giriş yok")&gt;0,"?",IF(COUNTIFS(Kayıt!$A$6:$A$405,DATE($B$3,$B$2,T$6),Kayıt!$B$6:$B$405,$A32,Kayıt!$H$6:$H$405,"&gt;-24")&gt;0,"Ç","")))</f>
        <v/>
      </c>
      <c r="U32" s="22" t="str">
        <f>IF(OR(OR($A32="",AND($B$4&lt;&gt;"",$C32&lt;&gt;$B$4)),U$6=""),"",IF(COUNTIFS(Kayıt!$A$6:$A$405,DATE($B$3,$B$2,U$6),Kayıt!$B$6:$B$405,$A32,Kayıt!$J$6:$J$405,"Çıkış yok")+COUNTIFS(Kayıt!$A$6:$A$405,DATE($B$3,$B$2,U$6),Kayıt!$B$6:$B$405,$A32,Kayıt!$J$6:$J$405,"Giriş yok")&gt;0,"?",IF(COUNTIFS(Kayıt!$A$6:$A$405,DATE($B$3,$B$2,U$6),Kayıt!$B$6:$B$405,$A32,Kayıt!$H$6:$H$405,"&gt;-24")&gt;0,"Ç","")))</f>
        <v/>
      </c>
      <c r="V32" s="22" t="str">
        <f>IF(OR(OR($A32="",AND($B$4&lt;&gt;"",$C32&lt;&gt;$B$4)),V$6=""),"",IF(COUNTIFS(Kayıt!$A$6:$A$405,DATE($B$3,$B$2,V$6),Kayıt!$B$6:$B$405,$A32,Kayıt!$J$6:$J$405,"Çıkış yok")+COUNTIFS(Kayıt!$A$6:$A$405,DATE($B$3,$B$2,V$6),Kayıt!$B$6:$B$405,$A32,Kayıt!$J$6:$J$405,"Giriş yok")&gt;0,"?",IF(COUNTIFS(Kayıt!$A$6:$A$405,DATE($B$3,$B$2,V$6),Kayıt!$B$6:$B$405,$A32,Kayıt!$H$6:$H$405,"&gt;-24")&gt;0,"Ç","")))</f>
        <v/>
      </c>
      <c r="W32" s="22" t="str">
        <f>IF(OR(OR($A32="",AND($B$4&lt;&gt;"",$C32&lt;&gt;$B$4)),W$6=""),"",IF(COUNTIFS(Kayıt!$A$6:$A$405,DATE($B$3,$B$2,W$6),Kayıt!$B$6:$B$405,$A32,Kayıt!$J$6:$J$405,"Çıkış yok")+COUNTIFS(Kayıt!$A$6:$A$405,DATE($B$3,$B$2,W$6),Kayıt!$B$6:$B$405,$A32,Kayıt!$J$6:$J$405,"Giriş yok")&gt;0,"?",IF(COUNTIFS(Kayıt!$A$6:$A$405,DATE($B$3,$B$2,W$6),Kayıt!$B$6:$B$405,$A32,Kayıt!$H$6:$H$405,"&gt;-24")&gt;0,"Ç","")))</f>
        <v/>
      </c>
      <c r="X32" s="22" t="str">
        <f>IF(OR(OR($A32="",AND($B$4&lt;&gt;"",$C32&lt;&gt;$B$4)),X$6=""),"",IF(COUNTIFS(Kayıt!$A$6:$A$405,DATE($B$3,$B$2,X$6),Kayıt!$B$6:$B$405,$A32,Kayıt!$J$6:$J$405,"Çıkış yok")+COUNTIFS(Kayıt!$A$6:$A$405,DATE($B$3,$B$2,X$6),Kayıt!$B$6:$B$405,$A32,Kayıt!$J$6:$J$405,"Giriş yok")&gt;0,"?",IF(COUNTIFS(Kayıt!$A$6:$A$405,DATE($B$3,$B$2,X$6),Kayıt!$B$6:$B$405,$A32,Kayıt!$H$6:$H$405,"&gt;-24")&gt;0,"Ç","")))</f>
        <v/>
      </c>
      <c r="Y32" s="22" t="str">
        <f>IF(OR(OR($A32="",AND($B$4&lt;&gt;"",$C32&lt;&gt;$B$4)),Y$6=""),"",IF(COUNTIFS(Kayıt!$A$6:$A$405,DATE($B$3,$B$2,Y$6),Kayıt!$B$6:$B$405,$A32,Kayıt!$J$6:$J$405,"Çıkış yok")+COUNTIFS(Kayıt!$A$6:$A$405,DATE($B$3,$B$2,Y$6),Kayıt!$B$6:$B$405,$A32,Kayıt!$J$6:$J$405,"Giriş yok")&gt;0,"?",IF(COUNTIFS(Kayıt!$A$6:$A$405,DATE($B$3,$B$2,Y$6),Kayıt!$B$6:$B$405,$A32,Kayıt!$H$6:$H$405,"&gt;-24")&gt;0,"Ç","")))</f>
        <v/>
      </c>
      <c r="Z32" s="22" t="str">
        <f>IF(OR(OR($A32="",AND($B$4&lt;&gt;"",$C32&lt;&gt;$B$4)),Z$6=""),"",IF(COUNTIFS(Kayıt!$A$6:$A$405,DATE($B$3,$B$2,Z$6),Kayıt!$B$6:$B$405,$A32,Kayıt!$J$6:$J$405,"Çıkış yok")+COUNTIFS(Kayıt!$A$6:$A$405,DATE($B$3,$B$2,Z$6),Kayıt!$B$6:$B$405,$A32,Kayıt!$J$6:$J$405,"Giriş yok")&gt;0,"?",IF(COUNTIFS(Kayıt!$A$6:$A$405,DATE($B$3,$B$2,Z$6),Kayıt!$B$6:$B$405,$A32,Kayıt!$H$6:$H$405,"&gt;-24")&gt;0,"Ç","")))</f>
        <v/>
      </c>
      <c r="AA32" s="22" t="str">
        <f>IF(OR(OR($A32="",AND($B$4&lt;&gt;"",$C32&lt;&gt;$B$4)),AA$6=""),"",IF(COUNTIFS(Kayıt!$A$6:$A$405,DATE($B$3,$B$2,AA$6),Kayıt!$B$6:$B$405,$A32,Kayıt!$J$6:$J$405,"Çıkış yok")+COUNTIFS(Kayıt!$A$6:$A$405,DATE($B$3,$B$2,AA$6),Kayıt!$B$6:$B$405,$A32,Kayıt!$J$6:$J$405,"Giriş yok")&gt;0,"?",IF(COUNTIFS(Kayıt!$A$6:$A$405,DATE($B$3,$B$2,AA$6),Kayıt!$B$6:$B$405,$A32,Kayıt!$H$6:$H$405,"&gt;-24")&gt;0,"Ç","")))</f>
        <v/>
      </c>
      <c r="AB32" s="22" t="str">
        <f>IF(OR(OR($A32="",AND($B$4&lt;&gt;"",$C32&lt;&gt;$B$4)),AB$6=""),"",IF(COUNTIFS(Kayıt!$A$6:$A$405,DATE($B$3,$B$2,AB$6),Kayıt!$B$6:$B$405,$A32,Kayıt!$J$6:$J$405,"Çıkış yok")+COUNTIFS(Kayıt!$A$6:$A$405,DATE($B$3,$B$2,AB$6),Kayıt!$B$6:$B$405,$A32,Kayıt!$J$6:$J$405,"Giriş yok")&gt;0,"?",IF(COUNTIFS(Kayıt!$A$6:$A$405,DATE($B$3,$B$2,AB$6),Kayıt!$B$6:$B$405,$A32,Kayıt!$H$6:$H$405,"&gt;-24")&gt;0,"Ç","")))</f>
        <v/>
      </c>
      <c r="AC32" s="22" t="str">
        <f>IF(OR(OR($A32="",AND($B$4&lt;&gt;"",$C32&lt;&gt;$B$4)),AC$6=""),"",IF(COUNTIFS(Kayıt!$A$6:$A$405,DATE($B$3,$B$2,AC$6),Kayıt!$B$6:$B$405,$A32,Kayıt!$J$6:$J$405,"Çıkış yok")+COUNTIFS(Kayıt!$A$6:$A$405,DATE($B$3,$B$2,AC$6),Kayıt!$B$6:$B$405,$A32,Kayıt!$J$6:$J$405,"Giriş yok")&gt;0,"?",IF(COUNTIFS(Kayıt!$A$6:$A$405,DATE($B$3,$B$2,AC$6),Kayıt!$B$6:$B$405,$A32,Kayıt!$H$6:$H$405,"&gt;-24")&gt;0,"Ç","")))</f>
        <v/>
      </c>
      <c r="AD32" s="22" t="str">
        <f>IF(OR(OR($A32="",AND($B$4&lt;&gt;"",$C32&lt;&gt;$B$4)),AD$6=""),"",IF(COUNTIFS(Kayıt!$A$6:$A$405,DATE($B$3,$B$2,AD$6),Kayıt!$B$6:$B$405,$A32,Kayıt!$J$6:$J$405,"Çıkış yok")+COUNTIFS(Kayıt!$A$6:$A$405,DATE($B$3,$B$2,AD$6),Kayıt!$B$6:$B$405,$A32,Kayıt!$J$6:$J$405,"Giriş yok")&gt;0,"?",IF(COUNTIFS(Kayıt!$A$6:$A$405,DATE($B$3,$B$2,AD$6),Kayıt!$B$6:$B$405,$A32,Kayıt!$H$6:$H$405,"&gt;-24")&gt;0,"Ç","")))</f>
        <v/>
      </c>
      <c r="AE32" s="22" t="str">
        <f>IF(OR(OR($A32="",AND($B$4&lt;&gt;"",$C32&lt;&gt;$B$4)),AE$6=""),"",IF(COUNTIFS(Kayıt!$A$6:$A$405,DATE($B$3,$B$2,AE$6),Kayıt!$B$6:$B$405,$A32,Kayıt!$J$6:$J$405,"Çıkış yok")+COUNTIFS(Kayıt!$A$6:$A$405,DATE($B$3,$B$2,AE$6),Kayıt!$B$6:$B$405,$A32,Kayıt!$J$6:$J$405,"Giriş yok")&gt;0,"?",IF(COUNTIFS(Kayıt!$A$6:$A$405,DATE($B$3,$B$2,AE$6),Kayıt!$B$6:$B$405,$A32,Kayıt!$H$6:$H$405,"&gt;-24")&gt;0,"Ç","")))</f>
        <v/>
      </c>
      <c r="AF32" s="22" t="str">
        <f>IF(OR(OR($A32="",AND($B$4&lt;&gt;"",$C32&lt;&gt;$B$4)),AF$6=""),"",IF(COUNTIFS(Kayıt!$A$6:$A$405,DATE($B$3,$B$2,AF$6),Kayıt!$B$6:$B$405,$A32,Kayıt!$J$6:$J$405,"Çıkış yok")+COUNTIFS(Kayıt!$A$6:$A$405,DATE($B$3,$B$2,AF$6),Kayıt!$B$6:$B$405,$A32,Kayıt!$J$6:$J$405,"Giriş yok")&gt;0,"?",IF(COUNTIFS(Kayıt!$A$6:$A$405,DATE($B$3,$B$2,AF$6),Kayıt!$B$6:$B$405,$A32,Kayıt!$H$6:$H$405,"&gt;-24")&gt;0,"Ç","")))</f>
        <v/>
      </c>
      <c r="AG32" s="22" t="str">
        <f>IF(OR(OR($A32="",AND($B$4&lt;&gt;"",$C32&lt;&gt;$B$4)),AG$6=""),"",IF(COUNTIFS(Kayıt!$A$6:$A$405,DATE($B$3,$B$2,AG$6),Kayıt!$B$6:$B$405,$A32,Kayıt!$J$6:$J$405,"Çıkış yok")+COUNTIFS(Kayıt!$A$6:$A$405,DATE($B$3,$B$2,AG$6),Kayıt!$B$6:$B$405,$A32,Kayıt!$J$6:$J$405,"Giriş yok")&gt;0,"?",IF(COUNTIFS(Kayıt!$A$6:$A$405,DATE($B$3,$B$2,AG$6),Kayıt!$B$6:$B$405,$A32,Kayıt!$H$6:$H$405,"&gt;-24")&gt;0,"Ç","")))</f>
        <v/>
      </c>
      <c r="AH32" s="22" t="str">
        <f>IF(OR(OR($A32="",AND($B$4&lt;&gt;"",$C32&lt;&gt;$B$4)),AH$6=""),"",IF(COUNTIFS(Kayıt!$A$6:$A$405,DATE($B$3,$B$2,AH$6),Kayıt!$B$6:$B$405,$A32,Kayıt!$J$6:$J$405,"Çıkış yok")+COUNTIFS(Kayıt!$A$6:$A$405,DATE($B$3,$B$2,AH$6),Kayıt!$B$6:$B$405,$A32,Kayıt!$J$6:$J$405,"Giriş yok")&gt;0,"?",IF(COUNTIFS(Kayıt!$A$6:$A$405,DATE($B$3,$B$2,AH$6),Kayıt!$B$6:$B$405,$A32,Kayıt!$H$6:$H$405,"&gt;-24")&gt;0,"Ç","")))</f>
        <v/>
      </c>
      <c r="AI32" s="22" t="str">
        <f>IF(OR(OR($A32="",AND($B$4&lt;&gt;"",$C32&lt;&gt;$B$4)),AI$6=""),"",IF(COUNTIFS(Kayıt!$A$6:$A$405,DATE($B$3,$B$2,AI$6),Kayıt!$B$6:$B$405,$A32,Kayıt!$J$6:$J$405,"Çıkış yok")+COUNTIFS(Kayıt!$A$6:$A$405,DATE($B$3,$B$2,AI$6),Kayıt!$B$6:$B$405,$A32,Kayıt!$J$6:$J$405,"Giriş yok")&gt;0,"?",IF(COUNTIFS(Kayıt!$A$6:$A$405,DATE($B$3,$B$2,AI$6),Kayıt!$B$6:$B$405,$A32,Kayıt!$H$6:$H$405,"&gt;-24")&gt;0,"Ç","")))</f>
        <v/>
      </c>
      <c r="AJ32" s="22" t="str">
        <f>IF(OR(OR($A32="",AND($B$4&lt;&gt;"",$C32&lt;&gt;$B$4)),AJ$6=""),"",IF(COUNTIFS(Kayıt!$A$6:$A$405,DATE($B$3,$B$2,AJ$6),Kayıt!$B$6:$B$405,$A32,Kayıt!$J$6:$J$405,"Çıkış yok")+COUNTIFS(Kayıt!$A$6:$A$405,DATE($B$3,$B$2,AJ$6),Kayıt!$B$6:$B$405,$A32,Kayıt!$J$6:$J$405,"Giriş yok")&gt;0,"?",IF(COUNTIFS(Kayıt!$A$6:$A$405,DATE($B$3,$B$2,AJ$6),Kayıt!$B$6:$B$405,$A32,Kayıt!$H$6:$H$405,"&gt;-24")&gt;0,"Ç","")))</f>
        <v/>
      </c>
      <c r="AK32" s="22" t="str">
        <f>IF(OR(OR($A32="",AND($B$4&lt;&gt;"",$C32&lt;&gt;$B$4)),AK$6=""),"",IF(COUNTIFS(Kayıt!$A$6:$A$405,DATE($B$3,$B$2,AK$6),Kayıt!$B$6:$B$405,$A32,Kayıt!$J$6:$J$405,"Çıkış yok")+COUNTIFS(Kayıt!$A$6:$A$405,DATE($B$3,$B$2,AK$6),Kayıt!$B$6:$B$405,$A32,Kayıt!$J$6:$J$405,"Giriş yok")&gt;0,"?",IF(COUNTIFS(Kayıt!$A$6:$A$405,DATE($B$3,$B$2,AK$6),Kayıt!$B$6:$B$405,$A32,Kayıt!$H$6:$H$405,"&gt;-24")&gt;0,"Ç","")))</f>
        <v/>
      </c>
      <c r="AL32" s="22" t="str">
        <f>IF(OR(OR($A32="",AND($B$4&lt;&gt;"",$C32&lt;&gt;$B$4)),AL$6=""),"",IF(COUNTIFS(Kayıt!$A$6:$A$405,DATE($B$3,$B$2,AL$6),Kayıt!$B$6:$B$405,$A32,Kayıt!$J$6:$J$405,"Çıkış yok")+COUNTIFS(Kayıt!$A$6:$A$405,DATE($B$3,$B$2,AL$6),Kayıt!$B$6:$B$405,$A32,Kayıt!$J$6:$J$405,"Giriş yok")&gt;0,"?",IF(COUNTIFS(Kayıt!$A$6:$A$405,DATE($B$3,$B$2,AL$6),Kayıt!$B$6:$B$405,$A32,Kayıt!$H$6:$H$405,"&gt;-24")&gt;0,"Ç","")))</f>
        <v/>
      </c>
      <c r="AM32" s="22" t="str">
        <f>IF(OR(OR($A32="",AND($B$4&lt;&gt;"",$C32&lt;&gt;$B$4)),AM$6=""),"",IF(COUNTIFS(Kayıt!$A$6:$A$405,DATE($B$3,$B$2,AM$6),Kayıt!$B$6:$B$405,$A32,Kayıt!$J$6:$J$405,"Çıkış yok")+COUNTIFS(Kayıt!$A$6:$A$405,DATE($B$3,$B$2,AM$6),Kayıt!$B$6:$B$405,$A32,Kayıt!$J$6:$J$405,"Giriş yok")&gt;0,"?",IF(COUNTIFS(Kayıt!$A$6:$A$405,DATE($B$3,$B$2,AM$6),Kayıt!$B$6:$B$405,$A32,Kayıt!$H$6:$H$405,"&gt;-24")&gt;0,"Ç","")))</f>
        <v/>
      </c>
      <c r="AN32" s="22" t="str">
        <f>IF(OR(OR($A32="",AND($B$4&lt;&gt;"",$C32&lt;&gt;$B$4)),AN$6=""),"",IF(COUNTIFS(Kayıt!$A$6:$A$405,DATE($B$3,$B$2,AN$6),Kayıt!$B$6:$B$405,$A32,Kayıt!$J$6:$J$405,"Çıkış yok")+COUNTIFS(Kayıt!$A$6:$A$405,DATE($B$3,$B$2,AN$6),Kayıt!$B$6:$B$405,$A32,Kayıt!$J$6:$J$405,"Giriş yok")&gt;0,"?",IF(COUNTIFS(Kayıt!$A$6:$A$405,DATE($B$3,$B$2,AN$6),Kayıt!$B$6:$B$405,$A32,Kayıt!$H$6:$H$405,"&gt;-24")&gt;0,"Ç","")))</f>
        <v/>
      </c>
      <c r="AO32" s="22" t="str">
        <f>IF(OR(OR($A32="",AND($B$4&lt;&gt;"",$C32&lt;&gt;$B$4)),AO$6=""),"",IF(COUNTIFS(Kayıt!$A$6:$A$405,DATE($B$3,$B$2,AO$6),Kayıt!$B$6:$B$405,$A32,Kayıt!$J$6:$J$405,"Çıkış yok")+COUNTIFS(Kayıt!$A$6:$A$405,DATE($B$3,$B$2,AO$6),Kayıt!$B$6:$B$405,$A32,Kayıt!$J$6:$J$405,"Giriş yok")&gt;0,"?",IF(COUNTIFS(Kayıt!$A$6:$A$405,DATE($B$3,$B$2,AO$6),Kayıt!$B$6:$B$405,$A32,Kayıt!$H$6:$H$405,"&gt;-24")&gt;0,"Ç","")))</f>
        <v/>
      </c>
      <c r="AP32" s="22" t="str">
        <f>IF(OR(OR($A32="",AND($B$4&lt;&gt;"",$C32&lt;&gt;$B$4)),AP$6=""),"",IF(COUNTIFS(Kayıt!$A$6:$A$405,DATE($B$3,$B$2,AP$6),Kayıt!$B$6:$B$405,$A32,Kayıt!$J$6:$J$405,"Çıkış yok")+COUNTIFS(Kayıt!$A$6:$A$405,DATE($B$3,$B$2,AP$6),Kayıt!$B$6:$B$405,$A32,Kayıt!$J$6:$J$405,"Giriş yok")&gt;0,"?",IF(COUNTIFS(Kayıt!$A$6:$A$405,DATE($B$3,$B$2,AP$6),Kayıt!$B$6:$B$405,$A32,Kayıt!$H$6:$H$405,"&gt;-24")&gt;0,"Ç","")))</f>
        <v/>
      </c>
    </row>
    <row r="33" spans="1:42" ht="18" customHeight="1" x14ac:dyDescent="0.2">
      <c r="A33" s="28" t="str">
        <f>IF(Çalışanlar!$B30="","",Çalışanlar!$B30)</f>
        <v/>
      </c>
      <c r="B33" s="12" t="str">
        <f>IF(Çalışanlar!$C30="","",Çalışanlar!$C30)</f>
        <v/>
      </c>
      <c r="C33" s="12" t="str">
        <f>IF(Çalışanlar!$D30="","",Çalışanlar!$D30)</f>
        <v/>
      </c>
      <c r="D33" s="29" t="str">
        <f t="shared" si="1"/>
        <v/>
      </c>
      <c r="E33" s="30" t="str">
        <f>IF(OR($A33="",AND($B$4&lt;&gt;"",$C33&lt;&gt;$B$4)),"",SUMIFS(Kayıt!$H$6:$H$405,Kayıt!$A$6:$A$405,"&gt;="&amp;DATE($B$3,$B$2,1),Kayıt!$A$6:$A$405,"&lt;"&amp;DATE($B$3,$B$2+1,1),Kayıt!$B$6:$B$405,$A33))</f>
        <v/>
      </c>
      <c r="F33" s="31" t="str">
        <f t="shared" si="2"/>
        <v/>
      </c>
      <c r="G33" s="22" t="str">
        <f>IF(OR($A33="",AND($B$4&lt;&gt;"",$C33&lt;&gt;$B$4)),"",COUNTIFS(Kayıt!$A$6:$A$405,"&gt;="&amp;DATE($B$3,$B$2,1),Kayıt!$A$6:$A$405,"&lt;"&amp;DATE($B$3,$B$2+1,1),Kayıt!$B$6:$B$405,$A33,Kayıt!$I$6:$I$405,"&gt;0"))</f>
        <v/>
      </c>
      <c r="H33" s="22" t="str">
        <f>IF(OR($A33="",AND($B$4&lt;&gt;"",$C33&lt;&gt;$B$4)),"",SUMIFS(Kayıt!$I$6:$I$405,Kayıt!$A$6:$A$405,"&gt;="&amp;DATE($B$3,$B$2,1),Kayıt!$A$6:$A$405,"&lt;"&amp;DATE($B$3,$B$2+1,1),Kayıt!$B$6:$B$405,$A33))</f>
        <v/>
      </c>
      <c r="I33" s="22" t="str">
        <f t="shared" si="3"/>
        <v/>
      </c>
      <c r="J33" s="22" t="str">
        <f>IF(OR($A33="",AND($B$4&lt;&gt;"",$C33&lt;&gt;$B$4)),"",COUNTIFS(Kayıt!$A$6:$A$405,"&gt;="&amp;DATE($B$3,$B$2,1),Kayıt!$A$6:$A$405,"&lt;"&amp;DATE($B$3,$B$2+1,1),Kayıt!$B$6:$B$405,$A33,Kayıt!$H$6:$H$405,"&gt;"&amp;$H$3))</f>
        <v/>
      </c>
      <c r="L33" s="22" t="str">
        <f>IF(OR(OR($A33="",AND($B$4&lt;&gt;"",$C33&lt;&gt;$B$4)),L$6=""),"",IF(COUNTIFS(Kayıt!$A$6:$A$405,DATE($B$3,$B$2,L$6),Kayıt!$B$6:$B$405,$A33,Kayıt!$J$6:$J$405,"Çıkış yok")+COUNTIFS(Kayıt!$A$6:$A$405,DATE($B$3,$B$2,L$6),Kayıt!$B$6:$B$405,$A33,Kayıt!$J$6:$J$405,"Giriş yok")&gt;0,"?",IF(COUNTIFS(Kayıt!$A$6:$A$405,DATE($B$3,$B$2,L$6),Kayıt!$B$6:$B$405,$A33,Kayıt!$H$6:$H$405,"&gt;-24")&gt;0,"Ç","")))</f>
        <v/>
      </c>
      <c r="M33" s="22" t="str">
        <f>IF(OR(OR($A33="",AND($B$4&lt;&gt;"",$C33&lt;&gt;$B$4)),M$6=""),"",IF(COUNTIFS(Kayıt!$A$6:$A$405,DATE($B$3,$B$2,M$6),Kayıt!$B$6:$B$405,$A33,Kayıt!$J$6:$J$405,"Çıkış yok")+COUNTIFS(Kayıt!$A$6:$A$405,DATE($B$3,$B$2,M$6),Kayıt!$B$6:$B$405,$A33,Kayıt!$J$6:$J$405,"Giriş yok")&gt;0,"?",IF(COUNTIFS(Kayıt!$A$6:$A$405,DATE($B$3,$B$2,M$6),Kayıt!$B$6:$B$405,$A33,Kayıt!$H$6:$H$405,"&gt;-24")&gt;0,"Ç","")))</f>
        <v/>
      </c>
      <c r="N33" s="22" t="str">
        <f>IF(OR(OR($A33="",AND($B$4&lt;&gt;"",$C33&lt;&gt;$B$4)),N$6=""),"",IF(COUNTIFS(Kayıt!$A$6:$A$405,DATE($B$3,$B$2,N$6),Kayıt!$B$6:$B$405,$A33,Kayıt!$J$6:$J$405,"Çıkış yok")+COUNTIFS(Kayıt!$A$6:$A$405,DATE($B$3,$B$2,N$6),Kayıt!$B$6:$B$405,$A33,Kayıt!$J$6:$J$405,"Giriş yok")&gt;0,"?",IF(COUNTIFS(Kayıt!$A$6:$A$405,DATE($B$3,$B$2,N$6),Kayıt!$B$6:$B$405,$A33,Kayıt!$H$6:$H$405,"&gt;-24")&gt;0,"Ç","")))</f>
        <v/>
      </c>
      <c r="O33" s="22" t="str">
        <f>IF(OR(OR($A33="",AND($B$4&lt;&gt;"",$C33&lt;&gt;$B$4)),O$6=""),"",IF(COUNTIFS(Kayıt!$A$6:$A$405,DATE($B$3,$B$2,O$6),Kayıt!$B$6:$B$405,$A33,Kayıt!$J$6:$J$405,"Çıkış yok")+COUNTIFS(Kayıt!$A$6:$A$405,DATE($B$3,$B$2,O$6),Kayıt!$B$6:$B$405,$A33,Kayıt!$J$6:$J$405,"Giriş yok")&gt;0,"?",IF(COUNTIFS(Kayıt!$A$6:$A$405,DATE($B$3,$B$2,O$6),Kayıt!$B$6:$B$405,$A33,Kayıt!$H$6:$H$405,"&gt;-24")&gt;0,"Ç","")))</f>
        <v/>
      </c>
      <c r="P33" s="22" t="str">
        <f>IF(OR(OR($A33="",AND($B$4&lt;&gt;"",$C33&lt;&gt;$B$4)),P$6=""),"",IF(COUNTIFS(Kayıt!$A$6:$A$405,DATE($B$3,$B$2,P$6),Kayıt!$B$6:$B$405,$A33,Kayıt!$J$6:$J$405,"Çıkış yok")+COUNTIFS(Kayıt!$A$6:$A$405,DATE($B$3,$B$2,P$6),Kayıt!$B$6:$B$405,$A33,Kayıt!$J$6:$J$405,"Giriş yok")&gt;0,"?",IF(COUNTIFS(Kayıt!$A$6:$A$405,DATE($B$3,$B$2,P$6),Kayıt!$B$6:$B$405,$A33,Kayıt!$H$6:$H$405,"&gt;-24")&gt;0,"Ç","")))</f>
        <v/>
      </c>
      <c r="Q33" s="22" t="str">
        <f>IF(OR(OR($A33="",AND($B$4&lt;&gt;"",$C33&lt;&gt;$B$4)),Q$6=""),"",IF(COUNTIFS(Kayıt!$A$6:$A$405,DATE($B$3,$B$2,Q$6),Kayıt!$B$6:$B$405,$A33,Kayıt!$J$6:$J$405,"Çıkış yok")+COUNTIFS(Kayıt!$A$6:$A$405,DATE($B$3,$B$2,Q$6),Kayıt!$B$6:$B$405,$A33,Kayıt!$J$6:$J$405,"Giriş yok")&gt;0,"?",IF(COUNTIFS(Kayıt!$A$6:$A$405,DATE($B$3,$B$2,Q$6),Kayıt!$B$6:$B$405,$A33,Kayıt!$H$6:$H$405,"&gt;-24")&gt;0,"Ç","")))</f>
        <v/>
      </c>
      <c r="R33" s="22" t="str">
        <f>IF(OR(OR($A33="",AND($B$4&lt;&gt;"",$C33&lt;&gt;$B$4)),R$6=""),"",IF(COUNTIFS(Kayıt!$A$6:$A$405,DATE($B$3,$B$2,R$6),Kayıt!$B$6:$B$405,$A33,Kayıt!$J$6:$J$405,"Çıkış yok")+COUNTIFS(Kayıt!$A$6:$A$405,DATE($B$3,$B$2,R$6),Kayıt!$B$6:$B$405,$A33,Kayıt!$J$6:$J$405,"Giriş yok")&gt;0,"?",IF(COUNTIFS(Kayıt!$A$6:$A$405,DATE($B$3,$B$2,R$6),Kayıt!$B$6:$B$405,$A33,Kayıt!$H$6:$H$405,"&gt;-24")&gt;0,"Ç","")))</f>
        <v/>
      </c>
      <c r="S33" s="22" t="str">
        <f>IF(OR(OR($A33="",AND($B$4&lt;&gt;"",$C33&lt;&gt;$B$4)),S$6=""),"",IF(COUNTIFS(Kayıt!$A$6:$A$405,DATE($B$3,$B$2,S$6),Kayıt!$B$6:$B$405,$A33,Kayıt!$J$6:$J$405,"Çıkış yok")+COUNTIFS(Kayıt!$A$6:$A$405,DATE($B$3,$B$2,S$6),Kayıt!$B$6:$B$405,$A33,Kayıt!$J$6:$J$405,"Giriş yok")&gt;0,"?",IF(COUNTIFS(Kayıt!$A$6:$A$405,DATE($B$3,$B$2,S$6),Kayıt!$B$6:$B$405,$A33,Kayıt!$H$6:$H$405,"&gt;-24")&gt;0,"Ç","")))</f>
        <v/>
      </c>
      <c r="T33" s="22" t="str">
        <f>IF(OR(OR($A33="",AND($B$4&lt;&gt;"",$C33&lt;&gt;$B$4)),T$6=""),"",IF(COUNTIFS(Kayıt!$A$6:$A$405,DATE($B$3,$B$2,T$6),Kayıt!$B$6:$B$405,$A33,Kayıt!$J$6:$J$405,"Çıkış yok")+COUNTIFS(Kayıt!$A$6:$A$405,DATE($B$3,$B$2,T$6),Kayıt!$B$6:$B$405,$A33,Kayıt!$J$6:$J$405,"Giriş yok")&gt;0,"?",IF(COUNTIFS(Kayıt!$A$6:$A$405,DATE($B$3,$B$2,T$6),Kayıt!$B$6:$B$405,$A33,Kayıt!$H$6:$H$405,"&gt;-24")&gt;0,"Ç","")))</f>
        <v/>
      </c>
      <c r="U33" s="22" t="str">
        <f>IF(OR(OR($A33="",AND($B$4&lt;&gt;"",$C33&lt;&gt;$B$4)),U$6=""),"",IF(COUNTIFS(Kayıt!$A$6:$A$405,DATE($B$3,$B$2,U$6),Kayıt!$B$6:$B$405,$A33,Kayıt!$J$6:$J$405,"Çıkış yok")+COUNTIFS(Kayıt!$A$6:$A$405,DATE($B$3,$B$2,U$6),Kayıt!$B$6:$B$405,$A33,Kayıt!$J$6:$J$405,"Giriş yok")&gt;0,"?",IF(COUNTIFS(Kayıt!$A$6:$A$405,DATE($B$3,$B$2,U$6),Kayıt!$B$6:$B$405,$A33,Kayıt!$H$6:$H$405,"&gt;-24")&gt;0,"Ç","")))</f>
        <v/>
      </c>
      <c r="V33" s="22" t="str">
        <f>IF(OR(OR($A33="",AND($B$4&lt;&gt;"",$C33&lt;&gt;$B$4)),V$6=""),"",IF(COUNTIFS(Kayıt!$A$6:$A$405,DATE($B$3,$B$2,V$6),Kayıt!$B$6:$B$405,$A33,Kayıt!$J$6:$J$405,"Çıkış yok")+COUNTIFS(Kayıt!$A$6:$A$405,DATE($B$3,$B$2,V$6),Kayıt!$B$6:$B$405,$A33,Kayıt!$J$6:$J$405,"Giriş yok")&gt;0,"?",IF(COUNTIFS(Kayıt!$A$6:$A$405,DATE($B$3,$B$2,V$6),Kayıt!$B$6:$B$405,$A33,Kayıt!$H$6:$H$405,"&gt;-24")&gt;0,"Ç","")))</f>
        <v/>
      </c>
      <c r="W33" s="22" t="str">
        <f>IF(OR(OR($A33="",AND($B$4&lt;&gt;"",$C33&lt;&gt;$B$4)),W$6=""),"",IF(COUNTIFS(Kayıt!$A$6:$A$405,DATE($B$3,$B$2,W$6),Kayıt!$B$6:$B$405,$A33,Kayıt!$J$6:$J$405,"Çıkış yok")+COUNTIFS(Kayıt!$A$6:$A$405,DATE($B$3,$B$2,W$6),Kayıt!$B$6:$B$405,$A33,Kayıt!$J$6:$J$405,"Giriş yok")&gt;0,"?",IF(COUNTIFS(Kayıt!$A$6:$A$405,DATE($B$3,$B$2,W$6),Kayıt!$B$6:$B$405,$A33,Kayıt!$H$6:$H$405,"&gt;-24")&gt;0,"Ç","")))</f>
        <v/>
      </c>
      <c r="X33" s="22" t="str">
        <f>IF(OR(OR($A33="",AND($B$4&lt;&gt;"",$C33&lt;&gt;$B$4)),X$6=""),"",IF(COUNTIFS(Kayıt!$A$6:$A$405,DATE($B$3,$B$2,X$6),Kayıt!$B$6:$B$405,$A33,Kayıt!$J$6:$J$405,"Çıkış yok")+COUNTIFS(Kayıt!$A$6:$A$405,DATE($B$3,$B$2,X$6),Kayıt!$B$6:$B$405,$A33,Kayıt!$J$6:$J$405,"Giriş yok")&gt;0,"?",IF(COUNTIFS(Kayıt!$A$6:$A$405,DATE($B$3,$B$2,X$6),Kayıt!$B$6:$B$405,$A33,Kayıt!$H$6:$H$405,"&gt;-24")&gt;0,"Ç","")))</f>
        <v/>
      </c>
      <c r="Y33" s="22" t="str">
        <f>IF(OR(OR($A33="",AND($B$4&lt;&gt;"",$C33&lt;&gt;$B$4)),Y$6=""),"",IF(COUNTIFS(Kayıt!$A$6:$A$405,DATE($B$3,$B$2,Y$6),Kayıt!$B$6:$B$405,$A33,Kayıt!$J$6:$J$405,"Çıkış yok")+COUNTIFS(Kayıt!$A$6:$A$405,DATE($B$3,$B$2,Y$6),Kayıt!$B$6:$B$405,$A33,Kayıt!$J$6:$J$405,"Giriş yok")&gt;0,"?",IF(COUNTIFS(Kayıt!$A$6:$A$405,DATE($B$3,$B$2,Y$6),Kayıt!$B$6:$B$405,$A33,Kayıt!$H$6:$H$405,"&gt;-24")&gt;0,"Ç","")))</f>
        <v/>
      </c>
      <c r="Z33" s="22" t="str">
        <f>IF(OR(OR($A33="",AND($B$4&lt;&gt;"",$C33&lt;&gt;$B$4)),Z$6=""),"",IF(COUNTIFS(Kayıt!$A$6:$A$405,DATE($B$3,$B$2,Z$6),Kayıt!$B$6:$B$405,$A33,Kayıt!$J$6:$J$405,"Çıkış yok")+COUNTIFS(Kayıt!$A$6:$A$405,DATE($B$3,$B$2,Z$6),Kayıt!$B$6:$B$405,$A33,Kayıt!$J$6:$J$405,"Giriş yok")&gt;0,"?",IF(COUNTIFS(Kayıt!$A$6:$A$405,DATE($B$3,$B$2,Z$6),Kayıt!$B$6:$B$405,$A33,Kayıt!$H$6:$H$405,"&gt;-24")&gt;0,"Ç","")))</f>
        <v/>
      </c>
      <c r="AA33" s="22" t="str">
        <f>IF(OR(OR($A33="",AND($B$4&lt;&gt;"",$C33&lt;&gt;$B$4)),AA$6=""),"",IF(COUNTIFS(Kayıt!$A$6:$A$405,DATE($B$3,$B$2,AA$6),Kayıt!$B$6:$B$405,$A33,Kayıt!$J$6:$J$405,"Çıkış yok")+COUNTIFS(Kayıt!$A$6:$A$405,DATE($B$3,$B$2,AA$6),Kayıt!$B$6:$B$405,$A33,Kayıt!$J$6:$J$405,"Giriş yok")&gt;0,"?",IF(COUNTIFS(Kayıt!$A$6:$A$405,DATE($B$3,$B$2,AA$6),Kayıt!$B$6:$B$405,$A33,Kayıt!$H$6:$H$405,"&gt;-24")&gt;0,"Ç","")))</f>
        <v/>
      </c>
      <c r="AB33" s="22" t="str">
        <f>IF(OR(OR($A33="",AND($B$4&lt;&gt;"",$C33&lt;&gt;$B$4)),AB$6=""),"",IF(COUNTIFS(Kayıt!$A$6:$A$405,DATE($B$3,$B$2,AB$6),Kayıt!$B$6:$B$405,$A33,Kayıt!$J$6:$J$405,"Çıkış yok")+COUNTIFS(Kayıt!$A$6:$A$405,DATE($B$3,$B$2,AB$6),Kayıt!$B$6:$B$405,$A33,Kayıt!$J$6:$J$405,"Giriş yok")&gt;0,"?",IF(COUNTIFS(Kayıt!$A$6:$A$405,DATE($B$3,$B$2,AB$6),Kayıt!$B$6:$B$405,$A33,Kayıt!$H$6:$H$405,"&gt;-24")&gt;0,"Ç","")))</f>
        <v/>
      </c>
      <c r="AC33" s="22" t="str">
        <f>IF(OR(OR($A33="",AND($B$4&lt;&gt;"",$C33&lt;&gt;$B$4)),AC$6=""),"",IF(COUNTIFS(Kayıt!$A$6:$A$405,DATE($B$3,$B$2,AC$6),Kayıt!$B$6:$B$405,$A33,Kayıt!$J$6:$J$405,"Çıkış yok")+COUNTIFS(Kayıt!$A$6:$A$405,DATE($B$3,$B$2,AC$6),Kayıt!$B$6:$B$405,$A33,Kayıt!$J$6:$J$405,"Giriş yok")&gt;0,"?",IF(COUNTIFS(Kayıt!$A$6:$A$405,DATE($B$3,$B$2,AC$6),Kayıt!$B$6:$B$405,$A33,Kayıt!$H$6:$H$405,"&gt;-24")&gt;0,"Ç","")))</f>
        <v/>
      </c>
      <c r="AD33" s="22" t="str">
        <f>IF(OR(OR($A33="",AND($B$4&lt;&gt;"",$C33&lt;&gt;$B$4)),AD$6=""),"",IF(COUNTIFS(Kayıt!$A$6:$A$405,DATE($B$3,$B$2,AD$6),Kayıt!$B$6:$B$405,$A33,Kayıt!$J$6:$J$405,"Çıkış yok")+COUNTIFS(Kayıt!$A$6:$A$405,DATE($B$3,$B$2,AD$6),Kayıt!$B$6:$B$405,$A33,Kayıt!$J$6:$J$405,"Giriş yok")&gt;0,"?",IF(COUNTIFS(Kayıt!$A$6:$A$405,DATE($B$3,$B$2,AD$6),Kayıt!$B$6:$B$405,$A33,Kayıt!$H$6:$H$405,"&gt;-24")&gt;0,"Ç","")))</f>
        <v/>
      </c>
      <c r="AE33" s="22" t="str">
        <f>IF(OR(OR($A33="",AND($B$4&lt;&gt;"",$C33&lt;&gt;$B$4)),AE$6=""),"",IF(COUNTIFS(Kayıt!$A$6:$A$405,DATE($B$3,$B$2,AE$6),Kayıt!$B$6:$B$405,$A33,Kayıt!$J$6:$J$405,"Çıkış yok")+COUNTIFS(Kayıt!$A$6:$A$405,DATE($B$3,$B$2,AE$6),Kayıt!$B$6:$B$405,$A33,Kayıt!$J$6:$J$405,"Giriş yok")&gt;0,"?",IF(COUNTIFS(Kayıt!$A$6:$A$405,DATE($B$3,$B$2,AE$6),Kayıt!$B$6:$B$405,$A33,Kayıt!$H$6:$H$405,"&gt;-24")&gt;0,"Ç","")))</f>
        <v/>
      </c>
      <c r="AF33" s="22" t="str">
        <f>IF(OR(OR($A33="",AND($B$4&lt;&gt;"",$C33&lt;&gt;$B$4)),AF$6=""),"",IF(COUNTIFS(Kayıt!$A$6:$A$405,DATE($B$3,$B$2,AF$6),Kayıt!$B$6:$B$405,$A33,Kayıt!$J$6:$J$405,"Çıkış yok")+COUNTIFS(Kayıt!$A$6:$A$405,DATE($B$3,$B$2,AF$6),Kayıt!$B$6:$B$405,$A33,Kayıt!$J$6:$J$405,"Giriş yok")&gt;0,"?",IF(COUNTIFS(Kayıt!$A$6:$A$405,DATE($B$3,$B$2,AF$6),Kayıt!$B$6:$B$405,$A33,Kayıt!$H$6:$H$405,"&gt;-24")&gt;0,"Ç","")))</f>
        <v/>
      </c>
      <c r="AG33" s="22" t="str">
        <f>IF(OR(OR($A33="",AND($B$4&lt;&gt;"",$C33&lt;&gt;$B$4)),AG$6=""),"",IF(COUNTIFS(Kayıt!$A$6:$A$405,DATE($B$3,$B$2,AG$6),Kayıt!$B$6:$B$405,$A33,Kayıt!$J$6:$J$405,"Çıkış yok")+COUNTIFS(Kayıt!$A$6:$A$405,DATE($B$3,$B$2,AG$6),Kayıt!$B$6:$B$405,$A33,Kayıt!$J$6:$J$405,"Giriş yok")&gt;0,"?",IF(COUNTIFS(Kayıt!$A$6:$A$405,DATE($B$3,$B$2,AG$6),Kayıt!$B$6:$B$405,$A33,Kayıt!$H$6:$H$405,"&gt;-24")&gt;0,"Ç","")))</f>
        <v/>
      </c>
      <c r="AH33" s="22" t="str">
        <f>IF(OR(OR($A33="",AND($B$4&lt;&gt;"",$C33&lt;&gt;$B$4)),AH$6=""),"",IF(COUNTIFS(Kayıt!$A$6:$A$405,DATE($B$3,$B$2,AH$6),Kayıt!$B$6:$B$405,$A33,Kayıt!$J$6:$J$405,"Çıkış yok")+COUNTIFS(Kayıt!$A$6:$A$405,DATE($B$3,$B$2,AH$6),Kayıt!$B$6:$B$405,$A33,Kayıt!$J$6:$J$405,"Giriş yok")&gt;0,"?",IF(COUNTIFS(Kayıt!$A$6:$A$405,DATE($B$3,$B$2,AH$6),Kayıt!$B$6:$B$405,$A33,Kayıt!$H$6:$H$405,"&gt;-24")&gt;0,"Ç","")))</f>
        <v/>
      </c>
      <c r="AI33" s="22" t="str">
        <f>IF(OR(OR($A33="",AND($B$4&lt;&gt;"",$C33&lt;&gt;$B$4)),AI$6=""),"",IF(COUNTIFS(Kayıt!$A$6:$A$405,DATE($B$3,$B$2,AI$6),Kayıt!$B$6:$B$405,$A33,Kayıt!$J$6:$J$405,"Çıkış yok")+COUNTIFS(Kayıt!$A$6:$A$405,DATE($B$3,$B$2,AI$6),Kayıt!$B$6:$B$405,$A33,Kayıt!$J$6:$J$405,"Giriş yok")&gt;0,"?",IF(COUNTIFS(Kayıt!$A$6:$A$405,DATE($B$3,$B$2,AI$6),Kayıt!$B$6:$B$405,$A33,Kayıt!$H$6:$H$405,"&gt;-24")&gt;0,"Ç","")))</f>
        <v/>
      </c>
      <c r="AJ33" s="22" t="str">
        <f>IF(OR(OR($A33="",AND($B$4&lt;&gt;"",$C33&lt;&gt;$B$4)),AJ$6=""),"",IF(COUNTIFS(Kayıt!$A$6:$A$405,DATE($B$3,$B$2,AJ$6),Kayıt!$B$6:$B$405,$A33,Kayıt!$J$6:$J$405,"Çıkış yok")+COUNTIFS(Kayıt!$A$6:$A$405,DATE($B$3,$B$2,AJ$6),Kayıt!$B$6:$B$405,$A33,Kayıt!$J$6:$J$405,"Giriş yok")&gt;0,"?",IF(COUNTIFS(Kayıt!$A$6:$A$405,DATE($B$3,$B$2,AJ$6),Kayıt!$B$6:$B$405,$A33,Kayıt!$H$6:$H$405,"&gt;-24")&gt;0,"Ç","")))</f>
        <v/>
      </c>
      <c r="AK33" s="22" t="str">
        <f>IF(OR(OR($A33="",AND($B$4&lt;&gt;"",$C33&lt;&gt;$B$4)),AK$6=""),"",IF(COUNTIFS(Kayıt!$A$6:$A$405,DATE($B$3,$B$2,AK$6),Kayıt!$B$6:$B$405,$A33,Kayıt!$J$6:$J$405,"Çıkış yok")+COUNTIFS(Kayıt!$A$6:$A$405,DATE($B$3,$B$2,AK$6),Kayıt!$B$6:$B$405,$A33,Kayıt!$J$6:$J$405,"Giriş yok")&gt;0,"?",IF(COUNTIFS(Kayıt!$A$6:$A$405,DATE($B$3,$B$2,AK$6),Kayıt!$B$6:$B$405,$A33,Kayıt!$H$6:$H$405,"&gt;-24")&gt;0,"Ç","")))</f>
        <v/>
      </c>
      <c r="AL33" s="22" t="str">
        <f>IF(OR(OR($A33="",AND($B$4&lt;&gt;"",$C33&lt;&gt;$B$4)),AL$6=""),"",IF(COUNTIFS(Kayıt!$A$6:$A$405,DATE($B$3,$B$2,AL$6),Kayıt!$B$6:$B$405,$A33,Kayıt!$J$6:$J$405,"Çıkış yok")+COUNTIFS(Kayıt!$A$6:$A$405,DATE($B$3,$B$2,AL$6),Kayıt!$B$6:$B$405,$A33,Kayıt!$J$6:$J$405,"Giriş yok")&gt;0,"?",IF(COUNTIFS(Kayıt!$A$6:$A$405,DATE($B$3,$B$2,AL$6),Kayıt!$B$6:$B$405,$A33,Kayıt!$H$6:$H$405,"&gt;-24")&gt;0,"Ç","")))</f>
        <v/>
      </c>
      <c r="AM33" s="22" t="str">
        <f>IF(OR(OR($A33="",AND($B$4&lt;&gt;"",$C33&lt;&gt;$B$4)),AM$6=""),"",IF(COUNTIFS(Kayıt!$A$6:$A$405,DATE($B$3,$B$2,AM$6),Kayıt!$B$6:$B$405,$A33,Kayıt!$J$6:$J$405,"Çıkış yok")+COUNTIFS(Kayıt!$A$6:$A$405,DATE($B$3,$B$2,AM$6),Kayıt!$B$6:$B$405,$A33,Kayıt!$J$6:$J$405,"Giriş yok")&gt;0,"?",IF(COUNTIFS(Kayıt!$A$6:$A$405,DATE($B$3,$B$2,AM$6),Kayıt!$B$6:$B$405,$A33,Kayıt!$H$6:$H$405,"&gt;-24")&gt;0,"Ç","")))</f>
        <v/>
      </c>
      <c r="AN33" s="22" t="str">
        <f>IF(OR(OR($A33="",AND($B$4&lt;&gt;"",$C33&lt;&gt;$B$4)),AN$6=""),"",IF(COUNTIFS(Kayıt!$A$6:$A$405,DATE($B$3,$B$2,AN$6),Kayıt!$B$6:$B$405,$A33,Kayıt!$J$6:$J$405,"Çıkış yok")+COUNTIFS(Kayıt!$A$6:$A$405,DATE($B$3,$B$2,AN$6),Kayıt!$B$6:$B$405,$A33,Kayıt!$J$6:$J$405,"Giriş yok")&gt;0,"?",IF(COUNTIFS(Kayıt!$A$6:$A$405,DATE($B$3,$B$2,AN$6),Kayıt!$B$6:$B$405,$A33,Kayıt!$H$6:$H$405,"&gt;-24")&gt;0,"Ç","")))</f>
        <v/>
      </c>
      <c r="AO33" s="22" t="str">
        <f>IF(OR(OR($A33="",AND($B$4&lt;&gt;"",$C33&lt;&gt;$B$4)),AO$6=""),"",IF(COUNTIFS(Kayıt!$A$6:$A$405,DATE($B$3,$B$2,AO$6),Kayıt!$B$6:$B$405,$A33,Kayıt!$J$6:$J$405,"Çıkış yok")+COUNTIFS(Kayıt!$A$6:$A$405,DATE($B$3,$B$2,AO$6),Kayıt!$B$6:$B$405,$A33,Kayıt!$J$6:$J$405,"Giriş yok")&gt;0,"?",IF(COUNTIFS(Kayıt!$A$6:$A$405,DATE($B$3,$B$2,AO$6),Kayıt!$B$6:$B$405,$A33,Kayıt!$H$6:$H$405,"&gt;-24")&gt;0,"Ç","")))</f>
        <v/>
      </c>
      <c r="AP33" s="22" t="str">
        <f>IF(OR(OR($A33="",AND($B$4&lt;&gt;"",$C33&lt;&gt;$B$4)),AP$6=""),"",IF(COUNTIFS(Kayıt!$A$6:$A$405,DATE($B$3,$B$2,AP$6),Kayıt!$B$6:$B$405,$A33,Kayıt!$J$6:$J$405,"Çıkış yok")+COUNTIFS(Kayıt!$A$6:$A$405,DATE($B$3,$B$2,AP$6),Kayıt!$B$6:$B$405,$A33,Kayıt!$J$6:$J$405,"Giriş yok")&gt;0,"?",IF(COUNTIFS(Kayıt!$A$6:$A$405,DATE($B$3,$B$2,AP$6),Kayıt!$B$6:$B$405,$A33,Kayıt!$H$6:$H$405,"&gt;-24")&gt;0,"Ç","")))</f>
        <v/>
      </c>
    </row>
    <row r="34" spans="1:42" ht="18" customHeight="1" x14ac:dyDescent="0.2">
      <c r="A34" s="28" t="str">
        <f>IF(Çalışanlar!$B31="","",Çalışanlar!$B31)</f>
        <v/>
      </c>
      <c r="B34" s="12" t="str">
        <f>IF(Çalışanlar!$C31="","",Çalışanlar!$C31)</f>
        <v/>
      </c>
      <c r="C34" s="12" t="str">
        <f>IF(Çalışanlar!$D31="","",Çalışanlar!$D31)</f>
        <v/>
      </c>
      <c r="D34" s="29" t="str">
        <f t="shared" si="1"/>
        <v/>
      </c>
      <c r="E34" s="30" t="str">
        <f>IF(OR($A34="",AND($B$4&lt;&gt;"",$C34&lt;&gt;$B$4)),"",SUMIFS(Kayıt!$H$6:$H$405,Kayıt!$A$6:$A$405,"&gt;="&amp;DATE($B$3,$B$2,1),Kayıt!$A$6:$A$405,"&lt;"&amp;DATE($B$3,$B$2+1,1),Kayıt!$B$6:$B$405,$A34))</f>
        <v/>
      </c>
      <c r="F34" s="31" t="str">
        <f t="shared" si="2"/>
        <v/>
      </c>
      <c r="G34" s="22" t="str">
        <f>IF(OR($A34="",AND($B$4&lt;&gt;"",$C34&lt;&gt;$B$4)),"",COUNTIFS(Kayıt!$A$6:$A$405,"&gt;="&amp;DATE($B$3,$B$2,1),Kayıt!$A$6:$A$405,"&lt;"&amp;DATE($B$3,$B$2+1,1),Kayıt!$B$6:$B$405,$A34,Kayıt!$I$6:$I$405,"&gt;0"))</f>
        <v/>
      </c>
      <c r="H34" s="22" t="str">
        <f>IF(OR($A34="",AND($B$4&lt;&gt;"",$C34&lt;&gt;$B$4)),"",SUMIFS(Kayıt!$I$6:$I$405,Kayıt!$A$6:$A$405,"&gt;="&amp;DATE($B$3,$B$2,1),Kayıt!$A$6:$A$405,"&lt;"&amp;DATE($B$3,$B$2+1,1),Kayıt!$B$6:$B$405,$A34))</f>
        <v/>
      </c>
      <c r="I34" s="22" t="str">
        <f t="shared" si="3"/>
        <v/>
      </c>
      <c r="J34" s="22" t="str">
        <f>IF(OR($A34="",AND($B$4&lt;&gt;"",$C34&lt;&gt;$B$4)),"",COUNTIFS(Kayıt!$A$6:$A$405,"&gt;="&amp;DATE($B$3,$B$2,1),Kayıt!$A$6:$A$405,"&lt;"&amp;DATE($B$3,$B$2+1,1),Kayıt!$B$6:$B$405,$A34,Kayıt!$H$6:$H$405,"&gt;"&amp;$H$3))</f>
        <v/>
      </c>
      <c r="L34" s="22" t="str">
        <f>IF(OR(OR($A34="",AND($B$4&lt;&gt;"",$C34&lt;&gt;$B$4)),L$6=""),"",IF(COUNTIFS(Kayıt!$A$6:$A$405,DATE($B$3,$B$2,L$6),Kayıt!$B$6:$B$405,$A34,Kayıt!$J$6:$J$405,"Çıkış yok")+COUNTIFS(Kayıt!$A$6:$A$405,DATE($B$3,$B$2,L$6),Kayıt!$B$6:$B$405,$A34,Kayıt!$J$6:$J$405,"Giriş yok")&gt;0,"?",IF(COUNTIFS(Kayıt!$A$6:$A$405,DATE($B$3,$B$2,L$6),Kayıt!$B$6:$B$405,$A34,Kayıt!$H$6:$H$405,"&gt;-24")&gt;0,"Ç","")))</f>
        <v/>
      </c>
      <c r="M34" s="22" t="str">
        <f>IF(OR(OR($A34="",AND($B$4&lt;&gt;"",$C34&lt;&gt;$B$4)),M$6=""),"",IF(COUNTIFS(Kayıt!$A$6:$A$405,DATE($B$3,$B$2,M$6),Kayıt!$B$6:$B$405,$A34,Kayıt!$J$6:$J$405,"Çıkış yok")+COUNTIFS(Kayıt!$A$6:$A$405,DATE($B$3,$B$2,M$6),Kayıt!$B$6:$B$405,$A34,Kayıt!$J$6:$J$405,"Giriş yok")&gt;0,"?",IF(COUNTIFS(Kayıt!$A$6:$A$405,DATE($B$3,$B$2,M$6),Kayıt!$B$6:$B$405,$A34,Kayıt!$H$6:$H$405,"&gt;-24")&gt;0,"Ç","")))</f>
        <v/>
      </c>
      <c r="N34" s="22" t="str">
        <f>IF(OR(OR($A34="",AND($B$4&lt;&gt;"",$C34&lt;&gt;$B$4)),N$6=""),"",IF(COUNTIFS(Kayıt!$A$6:$A$405,DATE($B$3,$B$2,N$6),Kayıt!$B$6:$B$405,$A34,Kayıt!$J$6:$J$405,"Çıkış yok")+COUNTIFS(Kayıt!$A$6:$A$405,DATE($B$3,$B$2,N$6),Kayıt!$B$6:$B$405,$A34,Kayıt!$J$6:$J$405,"Giriş yok")&gt;0,"?",IF(COUNTIFS(Kayıt!$A$6:$A$405,DATE($B$3,$B$2,N$6),Kayıt!$B$6:$B$405,$A34,Kayıt!$H$6:$H$405,"&gt;-24")&gt;0,"Ç","")))</f>
        <v/>
      </c>
      <c r="O34" s="22" t="str">
        <f>IF(OR(OR($A34="",AND($B$4&lt;&gt;"",$C34&lt;&gt;$B$4)),O$6=""),"",IF(COUNTIFS(Kayıt!$A$6:$A$405,DATE($B$3,$B$2,O$6),Kayıt!$B$6:$B$405,$A34,Kayıt!$J$6:$J$405,"Çıkış yok")+COUNTIFS(Kayıt!$A$6:$A$405,DATE($B$3,$B$2,O$6),Kayıt!$B$6:$B$405,$A34,Kayıt!$J$6:$J$405,"Giriş yok")&gt;0,"?",IF(COUNTIFS(Kayıt!$A$6:$A$405,DATE($B$3,$B$2,O$6),Kayıt!$B$6:$B$405,$A34,Kayıt!$H$6:$H$405,"&gt;-24")&gt;0,"Ç","")))</f>
        <v/>
      </c>
      <c r="P34" s="22" t="str">
        <f>IF(OR(OR($A34="",AND($B$4&lt;&gt;"",$C34&lt;&gt;$B$4)),P$6=""),"",IF(COUNTIFS(Kayıt!$A$6:$A$405,DATE($B$3,$B$2,P$6),Kayıt!$B$6:$B$405,$A34,Kayıt!$J$6:$J$405,"Çıkış yok")+COUNTIFS(Kayıt!$A$6:$A$405,DATE($B$3,$B$2,P$6),Kayıt!$B$6:$B$405,$A34,Kayıt!$J$6:$J$405,"Giriş yok")&gt;0,"?",IF(COUNTIFS(Kayıt!$A$6:$A$405,DATE($B$3,$B$2,P$6),Kayıt!$B$6:$B$405,$A34,Kayıt!$H$6:$H$405,"&gt;-24")&gt;0,"Ç","")))</f>
        <v/>
      </c>
      <c r="Q34" s="22" t="str">
        <f>IF(OR(OR($A34="",AND($B$4&lt;&gt;"",$C34&lt;&gt;$B$4)),Q$6=""),"",IF(COUNTIFS(Kayıt!$A$6:$A$405,DATE($B$3,$B$2,Q$6),Kayıt!$B$6:$B$405,$A34,Kayıt!$J$6:$J$405,"Çıkış yok")+COUNTIFS(Kayıt!$A$6:$A$405,DATE($B$3,$B$2,Q$6),Kayıt!$B$6:$B$405,$A34,Kayıt!$J$6:$J$405,"Giriş yok")&gt;0,"?",IF(COUNTIFS(Kayıt!$A$6:$A$405,DATE($B$3,$B$2,Q$6),Kayıt!$B$6:$B$405,$A34,Kayıt!$H$6:$H$405,"&gt;-24")&gt;0,"Ç","")))</f>
        <v/>
      </c>
      <c r="R34" s="22" t="str">
        <f>IF(OR(OR($A34="",AND($B$4&lt;&gt;"",$C34&lt;&gt;$B$4)),R$6=""),"",IF(COUNTIFS(Kayıt!$A$6:$A$405,DATE($B$3,$B$2,R$6),Kayıt!$B$6:$B$405,$A34,Kayıt!$J$6:$J$405,"Çıkış yok")+COUNTIFS(Kayıt!$A$6:$A$405,DATE($B$3,$B$2,R$6),Kayıt!$B$6:$B$405,$A34,Kayıt!$J$6:$J$405,"Giriş yok")&gt;0,"?",IF(COUNTIFS(Kayıt!$A$6:$A$405,DATE($B$3,$B$2,R$6),Kayıt!$B$6:$B$405,$A34,Kayıt!$H$6:$H$405,"&gt;-24")&gt;0,"Ç","")))</f>
        <v/>
      </c>
      <c r="S34" s="22" t="str">
        <f>IF(OR(OR($A34="",AND($B$4&lt;&gt;"",$C34&lt;&gt;$B$4)),S$6=""),"",IF(COUNTIFS(Kayıt!$A$6:$A$405,DATE($B$3,$B$2,S$6),Kayıt!$B$6:$B$405,$A34,Kayıt!$J$6:$J$405,"Çıkış yok")+COUNTIFS(Kayıt!$A$6:$A$405,DATE($B$3,$B$2,S$6),Kayıt!$B$6:$B$405,$A34,Kayıt!$J$6:$J$405,"Giriş yok")&gt;0,"?",IF(COUNTIFS(Kayıt!$A$6:$A$405,DATE($B$3,$B$2,S$6),Kayıt!$B$6:$B$405,$A34,Kayıt!$H$6:$H$405,"&gt;-24")&gt;0,"Ç","")))</f>
        <v/>
      </c>
      <c r="T34" s="22" t="str">
        <f>IF(OR(OR($A34="",AND($B$4&lt;&gt;"",$C34&lt;&gt;$B$4)),T$6=""),"",IF(COUNTIFS(Kayıt!$A$6:$A$405,DATE($B$3,$B$2,T$6),Kayıt!$B$6:$B$405,$A34,Kayıt!$J$6:$J$405,"Çıkış yok")+COUNTIFS(Kayıt!$A$6:$A$405,DATE($B$3,$B$2,T$6),Kayıt!$B$6:$B$405,$A34,Kayıt!$J$6:$J$405,"Giriş yok")&gt;0,"?",IF(COUNTIFS(Kayıt!$A$6:$A$405,DATE($B$3,$B$2,T$6),Kayıt!$B$6:$B$405,$A34,Kayıt!$H$6:$H$405,"&gt;-24")&gt;0,"Ç","")))</f>
        <v/>
      </c>
      <c r="U34" s="22" t="str">
        <f>IF(OR(OR($A34="",AND($B$4&lt;&gt;"",$C34&lt;&gt;$B$4)),U$6=""),"",IF(COUNTIFS(Kayıt!$A$6:$A$405,DATE($B$3,$B$2,U$6),Kayıt!$B$6:$B$405,$A34,Kayıt!$J$6:$J$405,"Çıkış yok")+COUNTIFS(Kayıt!$A$6:$A$405,DATE($B$3,$B$2,U$6),Kayıt!$B$6:$B$405,$A34,Kayıt!$J$6:$J$405,"Giriş yok")&gt;0,"?",IF(COUNTIFS(Kayıt!$A$6:$A$405,DATE($B$3,$B$2,U$6),Kayıt!$B$6:$B$405,$A34,Kayıt!$H$6:$H$405,"&gt;-24")&gt;0,"Ç","")))</f>
        <v/>
      </c>
      <c r="V34" s="22" t="str">
        <f>IF(OR(OR($A34="",AND($B$4&lt;&gt;"",$C34&lt;&gt;$B$4)),V$6=""),"",IF(COUNTIFS(Kayıt!$A$6:$A$405,DATE($B$3,$B$2,V$6),Kayıt!$B$6:$B$405,$A34,Kayıt!$J$6:$J$405,"Çıkış yok")+COUNTIFS(Kayıt!$A$6:$A$405,DATE($B$3,$B$2,V$6),Kayıt!$B$6:$B$405,$A34,Kayıt!$J$6:$J$405,"Giriş yok")&gt;0,"?",IF(COUNTIFS(Kayıt!$A$6:$A$405,DATE($B$3,$B$2,V$6),Kayıt!$B$6:$B$405,$A34,Kayıt!$H$6:$H$405,"&gt;-24")&gt;0,"Ç","")))</f>
        <v/>
      </c>
      <c r="W34" s="22" t="str">
        <f>IF(OR(OR($A34="",AND($B$4&lt;&gt;"",$C34&lt;&gt;$B$4)),W$6=""),"",IF(COUNTIFS(Kayıt!$A$6:$A$405,DATE($B$3,$B$2,W$6),Kayıt!$B$6:$B$405,$A34,Kayıt!$J$6:$J$405,"Çıkış yok")+COUNTIFS(Kayıt!$A$6:$A$405,DATE($B$3,$B$2,W$6),Kayıt!$B$6:$B$405,$A34,Kayıt!$J$6:$J$405,"Giriş yok")&gt;0,"?",IF(COUNTIFS(Kayıt!$A$6:$A$405,DATE($B$3,$B$2,W$6),Kayıt!$B$6:$B$405,$A34,Kayıt!$H$6:$H$405,"&gt;-24")&gt;0,"Ç","")))</f>
        <v/>
      </c>
      <c r="X34" s="22" t="str">
        <f>IF(OR(OR($A34="",AND($B$4&lt;&gt;"",$C34&lt;&gt;$B$4)),X$6=""),"",IF(COUNTIFS(Kayıt!$A$6:$A$405,DATE($B$3,$B$2,X$6),Kayıt!$B$6:$B$405,$A34,Kayıt!$J$6:$J$405,"Çıkış yok")+COUNTIFS(Kayıt!$A$6:$A$405,DATE($B$3,$B$2,X$6),Kayıt!$B$6:$B$405,$A34,Kayıt!$J$6:$J$405,"Giriş yok")&gt;0,"?",IF(COUNTIFS(Kayıt!$A$6:$A$405,DATE($B$3,$B$2,X$6),Kayıt!$B$6:$B$405,$A34,Kayıt!$H$6:$H$405,"&gt;-24")&gt;0,"Ç","")))</f>
        <v/>
      </c>
      <c r="Y34" s="22" t="str">
        <f>IF(OR(OR($A34="",AND($B$4&lt;&gt;"",$C34&lt;&gt;$B$4)),Y$6=""),"",IF(COUNTIFS(Kayıt!$A$6:$A$405,DATE($B$3,$B$2,Y$6),Kayıt!$B$6:$B$405,$A34,Kayıt!$J$6:$J$405,"Çıkış yok")+COUNTIFS(Kayıt!$A$6:$A$405,DATE($B$3,$B$2,Y$6),Kayıt!$B$6:$B$405,$A34,Kayıt!$J$6:$J$405,"Giriş yok")&gt;0,"?",IF(COUNTIFS(Kayıt!$A$6:$A$405,DATE($B$3,$B$2,Y$6),Kayıt!$B$6:$B$405,$A34,Kayıt!$H$6:$H$405,"&gt;-24")&gt;0,"Ç","")))</f>
        <v/>
      </c>
      <c r="Z34" s="22" t="str">
        <f>IF(OR(OR($A34="",AND($B$4&lt;&gt;"",$C34&lt;&gt;$B$4)),Z$6=""),"",IF(COUNTIFS(Kayıt!$A$6:$A$405,DATE($B$3,$B$2,Z$6),Kayıt!$B$6:$B$405,$A34,Kayıt!$J$6:$J$405,"Çıkış yok")+COUNTIFS(Kayıt!$A$6:$A$405,DATE($B$3,$B$2,Z$6),Kayıt!$B$6:$B$405,$A34,Kayıt!$J$6:$J$405,"Giriş yok")&gt;0,"?",IF(COUNTIFS(Kayıt!$A$6:$A$405,DATE($B$3,$B$2,Z$6),Kayıt!$B$6:$B$405,$A34,Kayıt!$H$6:$H$405,"&gt;-24")&gt;0,"Ç","")))</f>
        <v/>
      </c>
      <c r="AA34" s="22" t="str">
        <f>IF(OR(OR($A34="",AND($B$4&lt;&gt;"",$C34&lt;&gt;$B$4)),AA$6=""),"",IF(COUNTIFS(Kayıt!$A$6:$A$405,DATE($B$3,$B$2,AA$6),Kayıt!$B$6:$B$405,$A34,Kayıt!$J$6:$J$405,"Çıkış yok")+COUNTIFS(Kayıt!$A$6:$A$405,DATE($B$3,$B$2,AA$6),Kayıt!$B$6:$B$405,$A34,Kayıt!$J$6:$J$405,"Giriş yok")&gt;0,"?",IF(COUNTIFS(Kayıt!$A$6:$A$405,DATE($B$3,$B$2,AA$6),Kayıt!$B$6:$B$405,$A34,Kayıt!$H$6:$H$405,"&gt;-24")&gt;0,"Ç","")))</f>
        <v/>
      </c>
      <c r="AB34" s="22" t="str">
        <f>IF(OR(OR($A34="",AND($B$4&lt;&gt;"",$C34&lt;&gt;$B$4)),AB$6=""),"",IF(COUNTIFS(Kayıt!$A$6:$A$405,DATE($B$3,$B$2,AB$6),Kayıt!$B$6:$B$405,$A34,Kayıt!$J$6:$J$405,"Çıkış yok")+COUNTIFS(Kayıt!$A$6:$A$405,DATE($B$3,$B$2,AB$6),Kayıt!$B$6:$B$405,$A34,Kayıt!$J$6:$J$405,"Giriş yok")&gt;0,"?",IF(COUNTIFS(Kayıt!$A$6:$A$405,DATE($B$3,$B$2,AB$6),Kayıt!$B$6:$B$405,$A34,Kayıt!$H$6:$H$405,"&gt;-24")&gt;0,"Ç","")))</f>
        <v/>
      </c>
      <c r="AC34" s="22" t="str">
        <f>IF(OR(OR($A34="",AND($B$4&lt;&gt;"",$C34&lt;&gt;$B$4)),AC$6=""),"",IF(COUNTIFS(Kayıt!$A$6:$A$405,DATE($B$3,$B$2,AC$6),Kayıt!$B$6:$B$405,$A34,Kayıt!$J$6:$J$405,"Çıkış yok")+COUNTIFS(Kayıt!$A$6:$A$405,DATE($B$3,$B$2,AC$6),Kayıt!$B$6:$B$405,$A34,Kayıt!$J$6:$J$405,"Giriş yok")&gt;0,"?",IF(COUNTIFS(Kayıt!$A$6:$A$405,DATE($B$3,$B$2,AC$6),Kayıt!$B$6:$B$405,$A34,Kayıt!$H$6:$H$405,"&gt;-24")&gt;0,"Ç","")))</f>
        <v/>
      </c>
      <c r="AD34" s="22" t="str">
        <f>IF(OR(OR($A34="",AND($B$4&lt;&gt;"",$C34&lt;&gt;$B$4)),AD$6=""),"",IF(COUNTIFS(Kayıt!$A$6:$A$405,DATE($B$3,$B$2,AD$6),Kayıt!$B$6:$B$405,$A34,Kayıt!$J$6:$J$405,"Çıkış yok")+COUNTIFS(Kayıt!$A$6:$A$405,DATE($B$3,$B$2,AD$6),Kayıt!$B$6:$B$405,$A34,Kayıt!$J$6:$J$405,"Giriş yok")&gt;0,"?",IF(COUNTIFS(Kayıt!$A$6:$A$405,DATE($B$3,$B$2,AD$6),Kayıt!$B$6:$B$405,$A34,Kayıt!$H$6:$H$405,"&gt;-24")&gt;0,"Ç","")))</f>
        <v/>
      </c>
      <c r="AE34" s="22" t="str">
        <f>IF(OR(OR($A34="",AND($B$4&lt;&gt;"",$C34&lt;&gt;$B$4)),AE$6=""),"",IF(COUNTIFS(Kayıt!$A$6:$A$405,DATE($B$3,$B$2,AE$6),Kayıt!$B$6:$B$405,$A34,Kayıt!$J$6:$J$405,"Çıkış yok")+COUNTIFS(Kayıt!$A$6:$A$405,DATE($B$3,$B$2,AE$6),Kayıt!$B$6:$B$405,$A34,Kayıt!$J$6:$J$405,"Giriş yok")&gt;0,"?",IF(COUNTIFS(Kayıt!$A$6:$A$405,DATE($B$3,$B$2,AE$6),Kayıt!$B$6:$B$405,$A34,Kayıt!$H$6:$H$405,"&gt;-24")&gt;0,"Ç","")))</f>
        <v/>
      </c>
      <c r="AF34" s="22" t="str">
        <f>IF(OR(OR($A34="",AND($B$4&lt;&gt;"",$C34&lt;&gt;$B$4)),AF$6=""),"",IF(COUNTIFS(Kayıt!$A$6:$A$405,DATE($B$3,$B$2,AF$6),Kayıt!$B$6:$B$405,$A34,Kayıt!$J$6:$J$405,"Çıkış yok")+COUNTIFS(Kayıt!$A$6:$A$405,DATE($B$3,$B$2,AF$6),Kayıt!$B$6:$B$405,$A34,Kayıt!$J$6:$J$405,"Giriş yok")&gt;0,"?",IF(COUNTIFS(Kayıt!$A$6:$A$405,DATE($B$3,$B$2,AF$6),Kayıt!$B$6:$B$405,$A34,Kayıt!$H$6:$H$405,"&gt;-24")&gt;0,"Ç","")))</f>
        <v/>
      </c>
      <c r="AG34" s="22" t="str">
        <f>IF(OR(OR($A34="",AND($B$4&lt;&gt;"",$C34&lt;&gt;$B$4)),AG$6=""),"",IF(COUNTIFS(Kayıt!$A$6:$A$405,DATE($B$3,$B$2,AG$6),Kayıt!$B$6:$B$405,$A34,Kayıt!$J$6:$J$405,"Çıkış yok")+COUNTIFS(Kayıt!$A$6:$A$405,DATE($B$3,$B$2,AG$6),Kayıt!$B$6:$B$405,$A34,Kayıt!$J$6:$J$405,"Giriş yok")&gt;0,"?",IF(COUNTIFS(Kayıt!$A$6:$A$405,DATE($B$3,$B$2,AG$6),Kayıt!$B$6:$B$405,$A34,Kayıt!$H$6:$H$405,"&gt;-24")&gt;0,"Ç","")))</f>
        <v/>
      </c>
      <c r="AH34" s="22" t="str">
        <f>IF(OR(OR($A34="",AND($B$4&lt;&gt;"",$C34&lt;&gt;$B$4)),AH$6=""),"",IF(COUNTIFS(Kayıt!$A$6:$A$405,DATE($B$3,$B$2,AH$6),Kayıt!$B$6:$B$405,$A34,Kayıt!$J$6:$J$405,"Çıkış yok")+COUNTIFS(Kayıt!$A$6:$A$405,DATE($B$3,$B$2,AH$6),Kayıt!$B$6:$B$405,$A34,Kayıt!$J$6:$J$405,"Giriş yok")&gt;0,"?",IF(COUNTIFS(Kayıt!$A$6:$A$405,DATE($B$3,$B$2,AH$6),Kayıt!$B$6:$B$405,$A34,Kayıt!$H$6:$H$405,"&gt;-24")&gt;0,"Ç","")))</f>
        <v/>
      </c>
      <c r="AI34" s="22" t="str">
        <f>IF(OR(OR($A34="",AND($B$4&lt;&gt;"",$C34&lt;&gt;$B$4)),AI$6=""),"",IF(COUNTIFS(Kayıt!$A$6:$A$405,DATE($B$3,$B$2,AI$6),Kayıt!$B$6:$B$405,$A34,Kayıt!$J$6:$J$405,"Çıkış yok")+COUNTIFS(Kayıt!$A$6:$A$405,DATE($B$3,$B$2,AI$6),Kayıt!$B$6:$B$405,$A34,Kayıt!$J$6:$J$405,"Giriş yok")&gt;0,"?",IF(COUNTIFS(Kayıt!$A$6:$A$405,DATE($B$3,$B$2,AI$6),Kayıt!$B$6:$B$405,$A34,Kayıt!$H$6:$H$405,"&gt;-24")&gt;0,"Ç","")))</f>
        <v/>
      </c>
      <c r="AJ34" s="22" t="str">
        <f>IF(OR(OR($A34="",AND($B$4&lt;&gt;"",$C34&lt;&gt;$B$4)),AJ$6=""),"",IF(COUNTIFS(Kayıt!$A$6:$A$405,DATE($B$3,$B$2,AJ$6),Kayıt!$B$6:$B$405,$A34,Kayıt!$J$6:$J$405,"Çıkış yok")+COUNTIFS(Kayıt!$A$6:$A$405,DATE($B$3,$B$2,AJ$6),Kayıt!$B$6:$B$405,$A34,Kayıt!$J$6:$J$405,"Giriş yok")&gt;0,"?",IF(COUNTIFS(Kayıt!$A$6:$A$405,DATE($B$3,$B$2,AJ$6),Kayıt!$B$6:$B$405,$A34,Kayıt!$H$6:$H$405,"&gt;-24")&gt;0,"Ç","")))</f>
        <v/>
      </c>
      <c r="AK34" s="22" t="str">
        <f>IF(OR(OR($A34="",AND($B$4&lt;&gt;"",$C34&lt;&gt;$B$4)),AK$6=""),"",IF(COUNTIFS(Kayıt!$A$6:$A$405,DATE($B$3,$B$2,AK$6),Kayıt!$B$6:$B$405,$A34,Kayıt!$J$6:$J$405,"Çıkış yok")+COUNTIFS(Kayıt!$A$6:$A$405,DATE($B$3,$B$2,AK$6),Kayıt!$B$6:$B$405,$A34,Kayıt!$J$6:$J$405,"Giriş yok")&gt;0,"?",IF(COUNTIFS(Kayıt!$A$6:$A$405,DATE($B$3,$B$2,AK$6),Kayıt!$B$6:$B$405,$A34,Kayıt!$H$6:$H$405,"&gt;-24")&gt;0,"Ç","")))</f>
        <v/>
      </c>
      <c r="AL34" s="22" t="str">
        <f>IF(OR(OR($A34="",AND($B$4&lt;&gt;"",$C34&lt;&gt;$B$4)),AL$6=""),"",IF(COUNTIFS(Kayıt!$A$6:$A$405,DATE($B$3,$B$2,AL$6),Kayıt!$B$6:$B$405,$A34,Kayıt!$J$6:$J$405,"Çıkış yok")+COUNTIFS(Kayıt!$A$6:$A$405,DATE($B$3,$B$2,AL$6),Kayıt!$B$6:$B$405,$A34,Kayıt!$J$6:$J$405,"Giriş yok")&gt;0,"?",IF(COUNTIFS(Kayıt!$A$6:$A$405,DATE($B$3,$B$2,AL$6),Kayıt!$B$6:$B$405,$A34,Kayıt!$H$6:$H$405,"&gt;-24")&gt;0,"Ç","")))</f>
        <v/>
      </c>
      <c r="AM34" s="22" t="str">
        <f>IF(OR(OR($A34="",AND($B$4&lt;&gt;"",$C34&lt;&gt;$B$4)),AM$6=""),"",IF(COUNTIFS(Kayıt!$A$6:$A$405,DATE($B$3,$B$2,AM$6),Kayıt!$B$6:$B$405,$A34,Kayıt!$J$6:$J$405,"Çıkış yok")+COUNTIFS(Kayıt!$A$6:$A$405,DATE($B$3,$B$2,AM$6),Kayıt!$B$6:$B$405,$A34,Kayıt!$J$6:$J$405,"Giriş yok")&gt;0,"?",IF(COUNTIFS(Kayıt!$A$6:$A$405,DATE($B$3,$B$2,AM$6),Kayıt!$B$6:$B$405,$A34,Kayıt!$H$6:$H$405,"&gt;-24")&gt;0,"Ç","")))</f>
        <v/>
      </c>
      <c r="AN34" s="22" t="str">
        <f>IF(OR(OR($A34="",AND($B$4&lt;&gt;"",$C34&lt;&gt;$B$4)),AN$6=""),"",IF(COUNTIFS(Kayıt!$A$6:$A$405,DATE($B$3,$B$2,AN$6),Kayıt!$B$6:$B$405,$A34,Kayıt!$J$6:$J$405,"Çıkış yok")+COUNTIFS(Kayıt!$A$6:$A$405,DATE($B$3,$B$2,AN$6),Kayıt!$B$6:$B$405,$A34,Kayıt!$J$6:$J$405,"Giriş yok")&gt;0,"?",IF(COUNTIFS(Kayıt!$A$6:$A$405,DATE($B$3,$B$2,AN$6),Kayıt!$B$6:$B$405,$A34,Kayıt!$H$6:$H$405,"&gt;-24")&gt;0,"Ç","")))</f>
        <v/>
      </c>
      <c r="AO34" s="22" t="str">
        <f>IF(OR(OR($A34="",AND($B$4&lt;&gt;"",$C34&lt;&gt;$B$4)),AO$6=""),"",IF(COUNTIFS(Kayıt!$A$6:$A$405,DATE($B$3,$B$2,AO$6),Kayıt!$B$6:$B$405,$A34,Kayıt!$J$6:$J$405,"Çıkış yok")+COUNTIFS(Kayıt!$A$6:$A$405,DATE($B$3,$B$2,AO$6),Kayıt!$B$6:$B$405,$A34,Kayıt!$J$6:$J$405,"Giriş yok")&gt;0,"?",IF(COUNTIFS(Kayıt!$A$6:$A$405,DATE($B$3,$B$2,AO$6),Kayıt!$B$6:$B$405,$A34,Kayıt!$H$6:$H$405,"&gt;-24")&gt;0,"Ç","")))</f>
        <v/>
      </c>
      <c r="AP34" s="22" t="str">
        <f>IF(OR(OR($A34="",AND($B$4&lt;&gt;"",$C34&lt;&gt;$B$4)),AP$6=""),"",IF(COUNTIFS(Kayıt!$A$6:$A$405,DATE($B$3,$B$2,AP$6),Kayıt!$B$6:$B$405,$A34,Kayıt!$J$6:$J$405,"Çıkış yok")+COUNTIFS(Kayıt!$A$6:$A$405,DATE($B$3,$B$2,AP$6),Kayıt!$B$6:$B$405,$A34,Kayıt!$J$6:$J$405,"Giriş yok")&gt;0,"?",IF(COUNTIFS(Kayıt!$A$6:$A$405,DATE($B$3,$B$2,AP$6),Kayıt!$B$6:$B$405,$A34,Kayıt!$H$6:$H$405,"&gt;-24")&gt;0,"Ç","")))</f>
        <v/>
      </c>
    </row>
    <row r="35" spans="1:42" ht="18" customHeight="1" x14ac:dyDescent="0.2">
      <c r="A35" s="28" t="str">
        <f>IF(Çalışanlar!$B32="","",Çalışanlar!$B32)</f>
        <v/>
      </c>
      <c r="B35" s="12" t="str">
        <f>IF(Çalışanlar!$C32="","",Çalışanlar!$C32)</f>
        <v/>
      </c>
      <c r="C35" s="12" t="str">
        <f>IF(Çalışanlar!$D32="","",Çalışanlar!$D32)</f>
        <v/>
      </c>
      <c r="D35" s="29" t="str">
        <f t="shared" si="1"/>
        <v/>
      </c>
      <c r="E35" s="30" t="str">
        <f>IF(OR($A35="",AND($B$4&lt;&gt;"",$C35&lt;&gt;$B$4)),"",SUMIFS(Kayıt!$H$6:$H$405,Kayıt!$A$6:$A$405,"&gt;="&amp;DATE($B$3,$B$2,1),Kayıt!$A$6:$A$405,"&lt;"&amp;DATE($B$3,$B$2+1,1),Kayıt!$B$6:$B$405,$A35))</f>
        <v/>
      </c>
      <c r="F35" s="31" t="str">
        <f t="shared" si="2"/>
        <v/>
      </c>
      <c r="G35" s="22" t="str">
        <f>IF(OR($A35="",AND($B$4&lt;&gt;"",$C35&lt;&gt;$B$4)),"",COUNTIFS(Kayıt!$A$6:$A$405,"&gt;="&amp;DATE($B$3,$B$2,1),Kayıt!$A$6:$A$405,"&lt;"&amp;DATE($B$3,$B$2+1,1),Kayıt!$B$6:$B$405,$A35,Kayıt!$I$6:$I$405,"&gt;0"))</f>
        <v/>
      </c>
      <c r="H35" s="22" t="str">
        <f>IF(OR($A35="",AND($B$4&lt;&gt;"",$C35&lt;&gt;$B$4)),"",SUMIFS(Kayıt!$I$6:$I$405,Kayıt!$A$6:$A$405,"&gt;="&amp;DATE($B$3,$B$2,1),Kayıt!$A$6:$A$405,"&lt;"&amp;DATE($B$3,$B$2+1,1),Kayıt!$B$6:$B$405,$A35))</f>
        <v/>
      </c>
      <c r="I35" s="22" t="str">
        <f t="shared" si="3"/>
        <v/>
      </c>
      <c r="J35" s="22" t="str">
        <f>IF(OR($A35="",AND($B$4&lt;&gt;"",$C35&lt;&gt;$B$4)),"",COUNTIFS(Kayıt!$A$6:$A$405,"&gt;="&amp;DATE($B$3,$B$2,1),Kayıt!$A$6:$A$405,"&lt;"&amp;DATE($B$3,$B$2+1,1),Kayıt!$B$6:$B$405,$A35,Kayıt!$H$6:$H$405,"&gt;"&amp;$H$3))</f>
        <v/>
      </c>
      <c r="L35" s="22" t="str">
        <f>IF(OR(OR($A35="",AND($B$4&lt;&gt;"",$C35&lt;&gt;$B$4)),L$6=""),"",IF(COUNTIFS(Kayıt!$A$6:$A$405,DATE($B$3,$B$2,L$6),Kayıt!$B$6:$B$405,$A35,Kayıt!$J$6:$J$405,"Çıkış yok")+COUNTIFS(Kayıt!$A$6:$A$405,DATE($B$3,$B$2,L$6),Kayıt!$B$6:$B$405,$A35,Kayıt!$J$6:$J$405,"Giriş yok")&gt;0,"?",IF(COUNTIFS(Kayıt!$A$6:$A$405,DATE($B$3,$B$2,L$6),Kayıt!$B$6:$B$405,$A35,Kayıt!$H$6:$H$405,"&gt;-24")&gt;0,"Ç","")))</f>
        <v/>
      </c>
      <c r="M35" s="22" t="str">
        <f>IF(OR(OR($A35="",AND($B$4&lt;&gt;"",$C35&lt;&gt;$B$4)),M$6=""),"",IF(COUNTIFS(Kayıt!$A$6:$A$405,DATE($B$3,$B$2,M$6),Kayıt!$B$6:$B$405,$A35,Kayıt!$J$6:$J$405,"Çıkış yok")+COUNTIFS(Kayıt!$A$6:$A$405,DATE($B$3,$B$2,M$6),Kayıt!$B$6:$B$405,$A35,Kayıt!$J$6:$J$405,"Giriş yok")&gt;0,"?",IF(COUNTIFS(Kayıt!$A$6:$A$405,DATE($B$3,$B$2,M$6),Kayıt!$B$6:$B$405,$A35,Kayıt!$H$6:$H$405,"&gt;-24")&gt;0,"Ç","")))</f>
        <v/>
      </c>
      <c r="N35" s="22" t="str">
        <f>IF(OR(OR($A35="",AND($B$4&lt;&gt;"",$C35&lt;&gt;$B$4)),N$6=""),"",IF(COUNTIFS(Kayıt!$A$6:$A$405,DATE($B$3,$B$2,N$6),Kayıt!$B$6:$B$405,$A35,Kayıt!$J$6:$J$405,"Çıkış yok")+COUNTIFS(Kayıt!$A$6:$A$405,DATE($B$3,$B$2,N$6),Kayıt!$B$6:$B$405,$A35,Kayıt!$J$6:$J$405,"Giriş yok")&gt;0,"?",IF(COUNTIFS(Kayıt!$A$6:$A$405,DATE($B$3,$B$2,N$6),Kayıt!$B$6:$B$405,$A35,Kayıt!$H$6:$H$405,"&gt;-24")&gt;0,"Ç","")))</f>
        <v/>
      </c>
      <c r="O35" s="22" t="str">
        <f>IF(OR(OR($A35="",AND($B$4&lt;&gt;"",$C35&lt;&gt;$B$4)),O$6=""),"",IF(COUNTIFS(Kayıt!$A$6:$A$405,DATE($B$3,$B$2,O$6),Kayıt!$B$6:$B$405,$A35,Kayıt!$J$6:$J$405,"Çıkış yok")+COUNTIFS(Kayıt!$A$6:$A$405,DATE($B$3,$B$2,O$6),Kayıt!$B$6:$B$405,$A35,Kayıt!$J$6:$J$405,"Giriş yok")&gt;0,"?",IF(COUNTIFS(Kayıt!$A$6:$A$405,DATE($B$3,$B$2,O$6),Kayıt!$B$6:$B$405,$A35,Kayıt!$H$6:$H$405,"&gt;-24")&gt;0,"Ç","")))</f>
        <v/>
      </c>
      <c r="P35" s="22" t="str">
        <f>IF(OR(OR($A35="",AND($B$4&lt;&gt;"",$C35&lt;&gt;$B$4)),P$6=""),"",IF(COUNTIFS(Kayıt!$A$6:$A$405,DATE($B$3,$B$2,P$6),Kayıt!$B$6:$B$405,$A35,Kayıt!$J$6:$J$405,"Çıkış yok")+COUNTIFS(Kayıt!$A$6:$A$405,DATE($B$3,$B$2,P$6),Kayıt!$B$6:$B$405,$A35,Kayıt!$J$6:$J$405,"Giriş yok")&gt;0,"?",IF(COUNTIFS(Kayıt!$A$6:$A$405,DATE($B$3,$B$2,P$6),Kayıt!$B$6:$B$405,$A35,Kayıt!$H$6:$H$405,"&gt;-24")&gt;0,"Ç","")))</f>
        <v/>
      </c>
      <c r="Q35" s="22" t="str">
        <f>IF(OR(OR($A35="",AND($B$4&lt;&gt;"",$C35&lt;&gt;$B$4)),Q$6=""),"",IF(COUNTIFS(Kayıt!$A$6:$A$405,DATE($B$3,$B$2,Q$6),Kayıt!$B$6:$B$405,$A35,Kayıt!$J$6:$J$405,"Çıkış yok")+COUNTIFS(Kayıt!$A$6:$A$405,DATE($B$3,$B$2,Q$6),Kayıt!$B$6:$B$405,$A35,Kayıt!$J$6:$J$405,"Giriş yok")&gt;0,"?",IF(COUNTIFS(Kayıt!$A$6:$A$405,DATE($B$3,$B$2,Q$6),Kayıt!$B$6:$B$405,$A35,Kayıt!$H$6:$H$405,"&gt;-24")&gt;0,"Ç","")))</f>
        <v/>
      </c>
      <c r="R35" s="22" t="str">
        <f>IF(OR(OR($A35="",AND($B$4&lt;&gt;"",$C35&lt;&gt;$B$4)),R$6=""),"",IF(COUNTIFS(Kayıt!$A$6:$A$405,DATE($B$3,$B$2,R$6),Kayıt!$B$6:$B$405,$A35,Kayıt!$J$6:$J$405,"Çıkış yok")+COUNTIFS(Kayıt!$A$6:$A$405,DATE($B$3,$B$2,R$6),Kayıt!$B$6:$B$405,$A35,Kayıt!$J$6:$J$405,"Giriş yok")&gt;0,"?",IF(COUNTIFS(Kayıt!$A$6:$A$405,DATE($B$3,$B$2,R$6),Kayıt!$B$6:$B$405,$A35,Kayıt!$H$6:$H$405,"&gt;-24")&gt;0,"Ç","")))</f>
        <v/>
      </c>
      <c r="S35" s="22" t="str">
        <f>IF(OR(OR($A35="",AND($B$4&lt;&gt;"",$C35&lt;&gt;$B$4)),S$6=""),"",IF(COUNTIFS(Kayıt!$A$6:$A$405,DATE($B$3,$B$2,S$6),Kayıt!$B$6:$B$405,$A35,Kayıt!$J$6:$J$405,"Çıkış yok")+COUNTIFS(Kayıt!$A$6:$A$405,DATE($B$3,$B$2,S$6),Kayıt!$B$6:$B$405,$A35,Kayıt!$J$6:$J$405,"Giriş yok")&gt;0,"?",IF(COUNTIFS(Kayıt!$A$6:$A$405,DATE($B$3,$B$2,S$6),Kayıt!$B$6:$B$405,$A35,Kayıt!$H$6:$H$405,"&gt;-24")&gt;0,"Ç","")))</f>
        <v/>
      </c>
      <c r="T35" s="22" t="str">
        <f>IF(OR(OR($A35="",AND($B$4&lt;&gt;"",$C35&lt;&gt;$B$4)),T$6=""),"",IF(COUNTIFS(Kayıt!$A$6:$A$405,DATE($B$3,$B$2,T$6),Kayıt!$B$6:$B$405,$A35,Kayıt!$J$6:$J$405,"Çıkış yok")+COUNTIFS(Kayıt!$A$6:$A$405,DATE($B$3,$B$2,T$6),Kayıt!$B$6:$B$405,$A35,Kayıt!$J$6:$J$405,"Giriş yok")&gt;0,"?",IF(COUNTIFS(Kayıt!$A$6:$A$405,DATE($B$3,$B$2,T$6),Kayıt!$B$6:$B$405,$A35,Kayıt!$H$6:$H$405,"&gt;-24")&gt;0,"Ç","")))</f>
        <v/>
      </c>
      <c r="U35" s="22" t="str">
        <f>IF(OR(OR($A35="",AND($B$4&lt;&gt;"",$C35&lt;&gt;$B$4)),U$6=""),"",IF(COUNTIFS(Kayıt!$A$6:$A$405,DATE($B$3,$B$2,U$6),Kayıt!$B$6:$B$405,$A35,Kayıt!$J$6:$J$405,"Çıkış yok")+COUNTIFS(Kayıt!$A$6:$A$405,DATE($B$3,$B$2,U$6),Kayıt!$B$6:$B$405,$A35,Kayıt!$J$6:$J$405,"Giriş yok")&gt;0,"?",IF(COUNTIFS(Kayıt!$A$6:$A$405,DATE($B$3,$B$2,U$6),Kayıt!$B$6:$B$405,$A35,Kayıt!$H$6:$H$405,"&gt;-24")&gt;0,"Ç","")))</f>
        <v/>
      </c>
      <c r="V35" s="22" t="str">
        <f>IF(OR(OR($A35="",AND($B$4&lt;&gt;"",$C35&lt;&gt;$B$4)),V$6=""),"",IF(COUNTIFS(Kayıt!$A$6:$A$405,DATE($B$3,$B$2,V$6),Kayıt!$B$6:$B$405,$A35,Kayıt!$J$6:$J$405,"Çıkış yok")+COUNTIFS(Kayıt!$A$6:$A$405,DATE($B$3,$B$2,V$6),Kayıt!$B$6:$B$405,$A35,Kayıt!$J$6:$J$405,"Giriş yok")&gt;0,"?",IF(COUNTIFS(Kayıt!$A$6:$A$405,DATE($B$3,$B$2,V$6),Kayıt!$B$6:$B$405,$A35,Kayıt!$H$6:$H$405,"&gt;-24")&gt;0,"Ç","")))</f>
        <v/>
      </c>
      <c r="W35" s="22" t="str">
        <f>IF(OR(OR($A35="",AND($B$4&lt;&gt;"",$C35&lt;&gt;$B$4)),W$6=""),"",IF(COUNTIFS(Kayıt!$A$6:$A$405,DATE($B$3,$B$2,W$6),Kayıt!$B$6:$B$405,$A35,Kayıt!$J$6:$J$405,"Çıkış yok")+COUNTIFS(Kayıt!$A$6:$A$405,DATE($B$3,$B$2,W$6),Kayıt!$B$6:$B$405,$A35,Kayıt!$J$6:$J$405,"Giriş yok")&gt;0,"?",IF(COUNTIFS(Kayıt!$A$6:$A$405,DATE($B$3,$B$2,W$6),Kayıt!$B$6:$B$405,$A35,Kayıt!$H$6:$H$405,"&gt;-24")&gt;0,"Ç","")))</f>
        <v/>
      </c>
      <c r="X35" s="22" t="str">
        <f>IF(OR(OR($A35="",AND($B$4&lt;&gt;"",$C35&lt;&gt;$B$4)),X$6=""),"",IF(COUNTIFS(Kayıt!$A$6:$A$405,DATE($B$3,$B$2,X$6),Kayıt!$B$6:$B$405,$A35,Kayıt!$J$6:$J$405,"Çıkış yok")+COUNTIFS(Kayıt!$A$6:$A$405,DATE($B$3,$B$2,X$6),Kayıt!$B$6:$B$405,$A35,Kayıt!$J$6:$J$405,"Giriş yok")&gt;0,"?",IF(COUNTIFS(Kayıt!$A$6:$A$405,DATE($B$3,$B$2,X$6),Kayıt!$B$6:$B$405,$A35,Kayıt!$H$6:$H$405,"&gt;-24")&gt;0,"Ç","")))</f>
        <v/>
      </c>
      <c r="Y35" s="22" t="str">
        <f>IF(OR(OR($A35="",AND($B$4&lt;&gt;"",$C35&lt;&gt;$B$4)),Y$6=""),"",IF(COUNTIFS(Kayıt!$A$6:$A$405,DATE($B$3,$B$2,Y$6),Kayıt!$B$6:$B$405,$A35,Kayıt!$J$6:$J$405,"Çıkış yok")+COUNTIFS(Kayıt!$A$6:$A$405,DATE($B$3,$B$2,Y$6),Kayıt!$B$6:$B$405,$A35,Kayıt!$J$6:$J$405,"Giriş yok")&gt;0,"?",IF(COUNTIFS(Kayıt!$A$6:$A$405,DATE($B$3,$B$2,Y$6),Kayıt!$B$6:$B$405,$A35,Kayıt!$H$6:$H$405,"&gt;-24")&gt;0,"Ç","")))</f>
        <v/>
      </c>
      <c r="Z35" s="22" t="str">
        <f>IF(OR(OR($A35="",AND($B$4&lt;&gt;"",$C35&lt;&gt;$B$4)),Z$6=""),"",IF(COUNTIFS(Kayıt!$A$6:$A$405,DATE($B$3,$B$2,Z$6),Kayıt!$B$6:$B$405,$A35,Kayıt!$J$6:$J$405,"Çıkış yok")+COUNTIFS(Kayıt!$A$6:$A$405,DATE($B$3,$B$2,Z$6),Kayıt!$B$6:$B$405,$A35,Kayıt!$J$6:$J$405,"Giriş yok")&gt;0,"?",IF(COUNTIFS(Kayıt!$A$6:$A$405,DATE($B$3,$B$2,Z$6),Kayıt!$B$6:$B$405,$A35,Kayıt!$H$6:$H$405,"&gt;-24")&gt;0,"Ç","")))</f>
        <v/>
      </c>
      <c r="AA35" s="22" t="str">
        <f>IF(OR(OR($A35="",AND($B$4&lt;&gt;"",$C35&lt;&gt;$B$4)),AA$6=""),"",IF(COUNTIFS(Kayıt!$A$6:$A$405,DATE($B$3,$B$2,AA$6),Kayıt!$B$6:$B$405,$A35,Kayıt!$J$6:$J$405,"Çıkış yok")+COUNTIFS(Kayıt!$A$6:$A$405,DATE($B$3,$B$2,AA$6),Kayıt!$B$6:$B$405,$A35,Kayıt!$J$6:$J$405,"Giriş yok")&gt;0,"?",IF(COUNTIFS(Kayıt!$A$6:$A$405,DATE($B$3,$B$2,AA$6),Kayıt!$B$6:$B$405,$A35,Kayıt!$H$6:$H$405,"&gt;-24")&gt;0,"Ç","")))</f>
        <v/>
      </c>
      <c r="AB35" s="22" t="str">
        <f>IF(OR(OR($A35="",AND($B$4&lt;&gt;"",$C35&lt;&gt;$B$4)),AB$6=""),"",IF(COUNTIFS(Kayıt!$A$6:$A$405,DATE($B$3,$B$2,AB$6),Kayıt!$B$6:$B$405,$A35,Kayıt!$J$6:$J$405,"Çıkış yok")+COUNTIFS(Kayıt!$A$6:$A$405,DATE($B$3,$B$2,AB$6),Kayıt!$B$6:$B$405,$A35,Kayıt!$J$6:$J$405,"Giriş yok")&gt;0,"?",IF(COUNTIFS(Kayıt!$A$6:$A$405,DATE($B$3,$B$2,AB$6),Kayıt!$B$6:$B$405,$A35,Kayıt!$H$6:$H$405,"&gt;-24")&gt;0,"Ç","")))</f>
        <v/>
      </c>
      <c r="AC35" s="22" t="str">
        <f>IF(OR(OR($A35="",AND($B$4&lt;&gt;"",$C35&lt;&gt;$B$4)),AC$6=""),"",IF(COUNTIFS(Kayıt!$A$6:$A$405,DATE($B$3,$B$2,AC$6),Kayıt!$B$6:$B$405,$A35,Kayıt!$J$6:$J$405,"Çıkış yok")+COUNTIFS(Kayıt!$A$6:$A$405,DATE($B$3,$B$2,AC$6),Kayıt!$B$6:$B$405,$A35,Kayıt!$J$6:$J$405,"Giriş yok")&gt;0,"?",IF(COUNTIFS(Kayıt!$A$6:$A$405,DATE($B$3,$B$2,AC$6),Kayıt!$B$6:$B$405,$A35,Kayıt!$H$6:$H$405,"&gt;-24")&gt;0,"Ç","")))</f>
        <v/>
      </c>
      <c r="AD35" s="22" t="str">
        <f>IF(OR(OR($A35="",AND($B$4&lt;&gt;"",$C35&lt;&gt;$B$4)),AD$6=""),"",IF(COUNTIFS(Kayıt!$A$6:$A$405,DATE($B$3,$B$2,AD$6),Kayıt!$B$6:$B$405,$A35,Kayıt!$J$6:$J$405,"Çıkış yok")+COUNTIFS(Kayıt!$A$6:$A$405,DATE($B$3,$B$2,AD$6),Kayıt!$B$6:$B$405,$A35,Kayıt!$J$6:$J$405,"Giriş yok")&gt;0,"?",IF(COUNTIFS(Kayıt!$A$6:$A$405,DATE($B$3,$B$2,AD$6),Kayıt!$B$6:$B$405,$A35,Kayıt!$H$6:$H$405,"&gt;-24")&gt;0,"Ç","")))</f>
        <v/>
      </c>
      <c r="AE35" s="22" t="str">
        <f>IF(OR(OR($A35="",AND($B$4&lt;&gt;"",$C35&lt;&gt;$B$4)),AE$6=""),"",IF(COUNTIFS(Kayıt!$A$6:$A$405,DATE($B$3,$B$2,AE$6),Kayıt!$B$6:$B$405,$A35,Kayıt!$J$6:$J$405,"Çıkış yok")+COUNTIFS(Kayıt!$A$6:$A$405,DATE($B$3,$B$2,AE$6),Kayıt!$B$6:$B$405,$A35,Kayıt!$J$6:$J$405,"Giriş yok")&gt;0,"?",IF(COUNTIFS(Kayıt!$A$6:$A$405,DATE($B$3,$B$2,AE$6),Kayıt!$B$6:$B$405,$A35,Kayıt!$H$6:$H$405,"&gt;-24")&gt;0,"Ç","")))</f>
        <v/>
      </c>
      <c r="AF35" s="22" t="str">
        <f>IF(OR(OR($A35="",AND($B$4&lt;&gt;"",$C35&lt;&gt;$B$4)),AF$6=""),"",IF(COUNTIFS(Kayıt!$A$6:$A$405,DATE($B$3,$B$2,AF$6),Kayıt!$B$6:$B$405,$A35,Kayıt!$J$6:$J$405,"Çıkış yok")+COUNTIFS(Kayıt!$A$6:$A$405,DATE($B$3,$B$2,AF$6),Kayıt!$B$6:$B$405,$A35,Kayıt!$J$6:$J$405,"Giriş yok")&gt;0,"?",IF(COUNTIFS(Kayıt!$A$6:$A$405,DATE($B$3,$B$2,AF$6),Kayıt!$B$6:$B$405,$A35,Kayıt!$H$6:$H$405,"&gt;-24")&gt;0,"Ç","")))</f>
        <v/>
      </c>
      <c r="AG35" s="22" t="str">
        <f>IF(OR(OR($A35="",AND($B$4&lt;&gt;"",$C35&lt;&gt;$B$4)),AG$6=""),"",IF(COUNTIFS(Kayıt!$A$6:$A$405,DATE($B$3,$B$2,AG$6),Kayıt!$B$6:$B$405,$A35,Kayıt!$J$6:$J$405,"Çıkış yok")+COUNTIFS(Kayıt!$A$6:$A$405,DATE($B$3,$B$2,AG$6),Kayıt!$B$6:$B$405,$A35,Kayıt!$J$6:$J$405,"Giriş yok")&gt;0,"?",IF(COUNTIFS(Kayıt!$A$6:$A$405,DATE($B$3,$B$2,AG$6),Kayıt!$B$6:$B$405,$A35,Kayıt!$H$6:$H$405,"&gt;-24")&gt;0,"Ç","")))</f>
        <v/>
      </c>
      <c r="AH35" s="22" t="str">
        <f>IF(OR(OR($A35="",AND($B$4&lt;&gt;"",$C35&lt;&gt;$B$4)),AH$6=""),"",IF(COUNTIFS(Kayıt!$A$6:$A$405,DATE($B$3,$B$2,AH$6),Kayıt!$B$6:$B$405,$A35,Kayıt!$J$6:$J$405,"Çıkış yok")+COUNTIFS(Kayıt!$A$6:$A$405,DATE($B$3,$B$2,AH$6),Kayıt!$B$6:$B$405,$A35,Kayıt!$J$6:$J$405,"Giriş yok")&gt;0,"?",IF(COUNTIFS(Kayıt!$A$6:$A$405,DATE($B$3,$B$2,AH$6),Kayıt!$B$6:$B$405,$A35,Kayıt!$H$6:$H$405,"&gt;-24")&gt;0,"Ç","")))</f>
        <v/>
      </c>
      <c r="AI35" s="22" t="str">
        <f>IF(OR(OR($A35="",AND($B$4&lt;&gt;"",$C35&lt;&gt;$B$4)),AI$6=""),"",IF(COUNTIFS(Kayıt!$A$6:$A$405,DATE($B$3,$B$2,AI$6),Kayıt!$B$6:$B$405,$A35,Kayıt!$J$6:$J$405,"Çıkış yok")+COUNTIFS(Kayıt!$A$6:$A$405,DATE($B$3,$B$2,AI$6),Kayıt!$B$6:$B$405,$A35,Kayıt!$J$6:$J$405,"Giriş yok")&gt;0,"?",IF(COUNTIFS(Kayıt!$A$6:$A$405,DATE($B$3,$B$2,AI$6),Kayıt!$B$6:$B$405,$A35,Kayıt!$H$6:$H$405,"&gt;-24")&gt;0,"Ç","")))</f>
        <v/>
      </c>
      <c r="AJ35" s="22" t="str">
        <f>IF(OR(OR($A35="",AND($B$4&lt;&gt;"",$C35&lt;&gt;$B$4)),AJ$6=""),"",IF(COUNTIFS(Kayıt!$A$6:$A$405,DATE($B$3,$B$2,AJ$6),Kayıt!$B$6:$B$405,$A35,Kayıt!$J$6:$J$405,"Çıkış yok")+COUNTIFS(Kayıt!$A$6:$A$405,DATE($B$3,$B$2,AJ$6),Kayıt!$B$6:$B$405,$A35,Kayıt!$J$6:$J$405,"Giriş yok")&gt;0,"?",IF(COUNTIFS(Kayıt!$A$6:$A$405,DATE($B$3,$B$2,AJ$6),Kayıt!$B$6:$B$405,$A35,Kayıt!$H$6:$H$405,"&gt;-24")&gt;0,"Ç","")))</f>
        <v/>
      </c>
      <c r="AK35" s="22" t="str">
        <f>IF(OR(OR($A35="",AND($B$4&lt;&gt;"",$C35&lt;&gt;$B$4)),AK$6=""),"",IF(COUNTIFS(Kayıt!$A$6:$A$405,DATE($B$3,$B$2,AK$6),Kayıt!$B$6:$B$405,$A35,Kayıt!$J$6:$J$405,"Çıkış yok")+COUNTIFS(Kayıt!$A$6:$A$405,DATE($B$3,$B$2,AK$6),Kayıt!$B$6:$B$405,$A35,Kayıt!$J$6:$J$405,"Giriş yok")&gt;0,"?",IF(COUNTIFS(Kayıt!$A$6:$A$405,DATE($B$3,$B$2,AK$6),Kayıt!$B$6:$B$405,$A35,Kayıt!$H$6:$H$405,"&gt;-24")&gt;0,"Ç","")))</f>
        <v/>
      </c>
      <c r="AL35" s="22" t="str">
        <f>IF(OR(OR($A35="",AND($B$4&lt;&gt;"",$C35&lt;&gt;$B$4)),AL$6=""),"",IF(COUNTIFS(Kayıt!$A$6:$A$405,DATE($B$3,$B$2,AL$6),Kayıt!$B$6:$B$405,$A35,Kayıt!$J$6:$J$405,"Çıkış yok")+COUNTIFS(Kayıt!$A$6:$A$405,DATE($B$3,$B$2,AL$6),Kayıt!$B$6:$B$405,$A35,Kayıt!$J$6:$J$405,"Giriş yok")&gt;0,"?",IF(COUNTIFS(Kayıt!$A$6:$A$405,DATE($B$3,$B$2,AL$6),Kayıt!$B$6:$B$405,$A35,Kayıt!$H$6:$H$405,"&gt;-24")&gt;0,"Ç","")))</f>
        <v/>
      </c>
      <c r="AM35" s="22" t="str">
        <f>IF(OR(OR($A35="",AND($B$4&lt;&gt;"",$C35&lt;&gt;$B$4)),AM$6=""),"",IF(COUNTIFS(Kayıt!$A$6:$A$405,DATE($B$3,$B$2,AM$6),Kayıt!$B$6:$B$405,$A35,Kayıt!$J$6:$J$405,"Çıkış yok")+COUNTIFS(Kayıt!$A$6:$A$405,DATE($B$3,$B$2,AM$6),Kayıt!$B$6:$B$405,$A35,Kayıt!$J$6:$J$405,"Giriş yok")&gt;0,"?",IF(COUNTIFS(Kayıt!$A$6:$A$405,DATE($B$3,$B$2,AM$6),Kayıt!$B$6:$B$405,$A35,Kayıt!$H$6:$H$405,"&gt;-24")&gt;0,"Ç","")))</f>
        <v/>
      </c>
      <c r="AN35" s="22" t="str">
        <f>IF(OR(OR($A35="",AND($B$4&lt;&gt;"",$C35&lt;&gt;$B$4)),AN$6=""),"",IF(COUNTIFS(Kayıt!$A$6:$A$405,DATE($B$3,$B$2,AN$6),Kayıt!$B$6:$B$405,$A35,Kayıt!$J$6:$J$405,"Çıkış yok")+COUNTIFS(Kayıt!$A$6:$A$405,DATE($B$3,$B$2,AN$6),Kayıt!$B$6:$B$405,$A35,Kayıt!$J$6:$J$405,"Giriş yok")&gt;0,"?",IF(COUNTIFS(Kayıt!$A$6:$A$405,DATE($B$3,$B$2,AN$6),Kayıt!$B$6:$B$405,$A35,Kayıt!$H$6:$H$405,"&gt;-24")&gt;0,"Ç","")))</f>
        <v/>
      </c>
      <c r="AO35" s="22" t="str">
        <f>IF(OR(OR($A35="",AND($B$4&lt;&gt;"",$C35&lt;&gt;$B$4)),AO$6=""),"",IF(COUNTIFS(Kayıt!$A$6:$A$405,DATE($B$3,$B$2,AO$6),Kayıt!$B$6:$B$405,$A35,Kayıt!$J$6:$J$405,"Çıkış yok")+COUNTIFS(Kayıt!$A$6:$A$405,DATE($B$3,$B$2,AO$6),Kayıt!$B$6:$B$405,$A35,Kayıt!$J$6:$J$405,"Giriş yok")&gt;0,"?",IF(COUNTIFS(Kayıt!$A$6:$A$405,DATE($B$3,$B$2,AO$6),Kayıt!$B$6:$B$405,$A35,Kayıt!$H$6:$H$405,"&gt;-24")&gt;0,"Ç","")))</f>
        <v/>
      </c>
      <c r="AP35" s="22" t="str">
        <f>IF(OR(OR($A35="",AND($B$4&lt;&gt;"",$C35&lt;&gt;$B$4)),AP$6=""),"",IF(COUNTIFS(Kayıt!$A$6:$A$405,DATE($B$3,$B$2,AP$6),Kayıt!$B$6:$B$405,$A35,Kayıt!$J$6:$J$405,"Çıkış yok")+COUNTIFS(Kayıt!$A$6:$A$405,DATE($B$3,$B$2,AP$6),Kayıt!$B$6:$B$405,$A35,Kayıt!$J$6:$J$405,"Giriş yok")&gt;0,"?",IF(COUNTIFS(Kayıt!$A$6:$A$405,DATE($B$3,$B$2,AP$6),Kayıt!$B$6:$B$405,$A35,Kayıt!$H$6:$H$405,"&gt;-24")&gt;0,"Ç","")))</f>
        <v/>
      </c>
    </row>
    <row r="36" spans="1:42" ht="18" customHeight="1" x14ac:dyDescent="0.2">
      <c r="A36" s="28" t="str">
        <f>IF(Çalışanlar!$B33="","",Çalışanlar!$B33)</f>
        <v/>
      </c>
      <c r="B36" s="12" t="str">
        <f>IF(Çalışanlar!$C33="","",Çalışanlar!$C33)</f>
        <v/>
      </c>
      <c r="C36" s="12" t="str">
        <f>IF(Çalışanlar!$D33="","",Çalışanlar!$D33)</f>
        <v/>
      </c>
      <c r="D36" s="29" t="str">
        <f t="shared" si="1"/>
        <v/>
      </c>
      <c r="E36" s="30" t="str">
        <f>IF(OR($A36="",AND($B$4&lt;&gt;"",$C36&lt;&gt;$B$4)),"",SUMIFS(Kayıt!$H$6:$H$405,Kayıt!$A$6:$A$405,"&gt;="&amp;DATE($B$3,$B$2,1),Kayıt!$A$6:$A$405,"&lt;"&amp;DATE($B$3,$B$2+1,1),Kayıt!$B$6:$B$405,$A36))</f>
        <v/>
      </c>
      <c r="F36" s="31" t="str">
        <f t="shared" si="2"/>
        <v/>
      </c>
      <c r="G36" s="22" t="str">
        <f>IF(OR($A36="",AND($B$4&lt;&gt;"",$C36&lt;&gt;$B$4)),"",COUNTIFS(Kayıt!$A$6:$A$405,"&gt;="&amp;DATE($B$3,$B$2,1),Kayıt!$A$6:$A$405,"&lt;"&amp;DATE($B$3,$B$2+1,1),Kayıt!$B$6:$B$405,$A36,Kayıt!$I$6:$I$405,"&gt;0"))</f>
        <v/>
      </c>
      <c r="H36" s="22" t="str">
        <f>IF(OR($A36="",AND($B$4&lt;&gt;"",$C36&lt;&gt;$B$4)),"",SUMIFS(Kayıt!$I$6:$I$405,Kayıt!$A$6:$A$405,"&gt;="&amp;DATE($B$3,$B$2,1),Kayıt!$A$6:$A$405,"&lt;"&amp;DATE($B$3,$B$2+1,1),Kayıt!$B$6:$B$405,$A36))</f>
        <v/>
      </c>
      <c r="I36" s="22" t="str">
        <f t="shared" si="3"/>
        <v/>
      </c>
      <c r="J36" s="22" t="str">
        <f>IF(OR($A36="",AND($B$4&lt;&gt;"",$C36&lt;&gt;$B$4)),"",COUNTIFS(Kayıt!$A$6:$A$405,"&gt;="&amp;DATE($B$3,$B$2,1),Kayıt!$A$6:$A$405,"&lt;"&amp;DATE($B$3,$B$2+1,1),Kayıt!$B$6:$B$405,$A36,Kayıt!$H$6:$H$405,"&gt;"&amp;$H$3))</f>
        <v/>
      </c>
      <c r="L36" s="22" t="str">
        <f>IF(OR(OR($A36="",AND($B$4&lt;&gt;"",$C36&lt;&gt;$B$4)),L$6=""),"",IF(COUNTIFS(Kayıt!$A$6:$A$405,DATE($B$3,$B$2,L$6),Kayıt!$B$6:$B$405,$A36,Kayıt!$J$6:$J$405,"Çıkış yok")+COUNTIFS(Kayıt!$A$6:$A$405,DATE($B$3,$B$2,L$6),Kayıt!$B$6:$B$405,$A36,Kayıt!$J$6:$J$405,"Giriş yok")&gt;0,"?",IF(COUNTIFS(Kayıt!$A$6:$A$405,DATE($B$3,$B$2,L$6),Kayıt!$B$6:$B$405,$A36,Kayıt!$H$6:$H$405,"&gt;-24")&gt;0,"Ç","")))</f>
        <v/>
      </c>
      <c r="M36" s="22" t="str">
        <f>IF(OR(OR($A36="",AND($B$4&lt;&gt;"",$C36&lt;&gt;$B$4)),M$6=""),"",IF(COUNTIFS(Kayıt!$A$6:$A$405,DATE($B$3,$B$2,M$6),Kayıt!$B$6:$B$405,$A36,Kayıt!$J$6:$J$405,"Çıkış yok")+COUNTIFS(Kayıt!$A$6:$A$405,DATE($B$3,$B$2,M$6),Kayıt!$B$6:$B$405,$A36,Kayıt!$J$6:$J$405,"Giriş yok")&gt;0,"?",IF(COUNTIFS(Kayıt!$A$6:$A$405,DATE($B$3,$B$2,M$6),Kayıt!$B$6:$B$405,$A36,Kayıt!$H$6:$H$405,"&gt;-24")&gt;0,"Ç","")))</f>
        <v/>
      </c>
      <c r="N36" s="22" t="str">
        <f>IF(OR(OR($A36="",AND($B$4&lt;&gt;"",$C36&lt;&gt;$B$4)),N$6=""),"",IF(COUNTIFS(Kayıt!$A$6:$A$405,DATE($B$3,$B$2,N$6),Kayıt!$B$6:$B$405,$A36,Kayıt!$J$6:$J$405,"Çıkış yok")+COUNTIFS(Kayıt!$A$6:$A$405,DATE($B$3,$B$2,N$6),Kayıt!$B$6:$B$405,$A36,Kayıt!$J$6:$J$405,"Giriş yok")&gt;0,"?",IF(COUNTIFS(Kayıt!$A$6:$A$405,DATE($B$3,$B$2,N$6),Kayıt!$B$6:$B$405,$A36,Kayıt!$H$6:$H$405,"&gt;-24")&gt;0,"Ç","")))</f>
        <v/>
      </c>
      <c r="O36" s="22" t="str">
        <f>IF(OR(OR($A36="",AND($B$4&lt;&gt;"",$C36&lt;&gt;$B$4)),O$6=""),"",IF(COUNTIFS(Kayıt!$A$6:$A$405,DATE($B$3,$B$2,O$6),Kayıt!$B$6:$B$405,$A36,Kayıt!$J$6:$J$405,"Çıkış yok")+COUNTIFS(Kayıt!$A$6:$A$405,DATE($B$3,$B$2,O$6),Kayıt!$B$6:$B$405,$A36,Kayıt!$J$6:$J$405,"Giriş yok")&gt;0,"?",IF(COUNTIFS(Kayıt!$A$6:$A$405,DATE($B$3,$B$2,O$6),Kayıt!$B$6:$B$405,$A36,Kayıt!$H$6:$H$405,"&gt;-24")&gt;0,"Ç","")))</f>
        <v/>
      </c>
      <c r="P36" s="22" t="str">
        <f>IF(OR(OR($A36="",AND($B$4&lt;&gt;"",$C36&lt;&gt;$B$4)),P$6=""),"",IF(COUNTIFS(Kayıt!$A$6:$A$405,DATE($B$3,$B$2,P$6),Kayıt!$B$6:$B$405,$A36,Kayıt!$J$6:$J$405,"Çıkış yok")+COUNTIFS(Kayıt!$A$6:$A$405,DATE($B$3,$B$2,P$6),Kayıt!$B$6:$B$405,$A36,Kayıt!$J$6:$J$405,"Giriş yok")&gt;0,"?",IF(COUNTIFS(Kayıt!$A$6:$A$405,DATE($B$3,$B$2,P$6),Kayıt!$B$6:$B$405,$A36,Kayıt!$H$6:$H$405,"&gt;-24")&gt;0,"Ç","")))</f>
        <v/>
      </c>
      <c r="Q36" s="22" t="str">
        <f>IF(OR(OR($A36="",AND($B$4&lt;&gt;"",$C36&lt;&gt;$B$4)),Q$6=""),"",IF(COUNTIFS(Kayıt!$A$6:$A$405,DATE($B$3,$B$2,Q$6),Kayıt!$B$6:$B$405,$A36,Kayıt!$J$6:$J$405,"Çıkış yok")+COUNTIFS(Kayıt!$A$6:$A$405,DATE($B$3,$B$2,Q$6),Kayıt!$B$6:$B$405,$A36,Kayıt!$J$6:$J$405,"Giriş yok")&gt;0,"?",IF(COUNTIFS(Kayıt!$A$6:$A$405,DATE($B$3,$B$2,Q$6),Kayıt!$B$6:$B$405,$A36,Kayıt!$H$6:$H$405,"&gt;-24")&gt;0,"Ç","")))</f>
        <v/>
      </c>
      <c r="R36" s="22" t="str">
        <f>IF(OR(OR($A36="",AND($B$4&lt;&gt;"",$C36&lt;&gt;$B$4)),R$6=""),"",IF(COUNTIFS(Kayıt!$A$6:$A$405,DATE($B$3,$B$2,R$6),Kayıt!$B$6:$B$405,$A36,Kayıt!$J$6:$J$405,"Çıkış yok")+COUNTIFS(Kayıt!$A$6:$A$405,DATE($B$3,$B$2,R$6),Kayıt!$B$6:$B$405,$A36,Kayıt!$J$6:$J$405,"Giriş yok")&gt;0,"?",IF(COUNTIFS(Kayıt!$A$6:$A$405,DATE($B$3,$B$2,R$6),Kayıt!$B$6:$B$405,$A36,Kayıt!$H$6:$H$405,"&gt;-24")&gt;0,"Ç","")))</f>
        <v/>
      </c>
      <c r="S36" s="22" t="str">
        <f>IF(OR(OR($A36="",AND($B$4&lt;&gt;"",$C36&lt;&gt;$B$4)),S$6=""),"",IF(COUNTIFS(Kayıt!$A$6:$A$405,DATE($B$3,$B$2,S$6),Kayıt!$B$6:$B$405,$A36,Kayıt!$J$6:$J$405,"Çıkış yok")+COUNTIFS(Kayıt!$A$6:$A$405,DATE($B$3,$B$2,S$6),Kayıt!$B$6:$B$405,$A36,Kayıt!$J$6:$J$405,"Giriş yok")&gt;0,"?",IF(COUNTIFS(Kayıt!$A$6:$A$405,DATE($B$3,$B$2,S$6),Kayıt!$B$6:$B$405,$A36,Kayıt!$H$6:$H$405,"&gt;-24")&gt;0,"Ç","")))</f>
        <v/>
      </c>
      <c r="T36" s="22" t="str">
        <f>IF(OR(OR($A36="",AND($B$4&lt;&gt;"",$C36&lt;&gt;$B$4)),T$6=""),"",IF(COUNTIFS(Kayıt!$A$6:$A$405,DATE($B$3,$B$2,T$6),Kayıt!$B$6:$B$405,$A36,Kayıt!$J$6:$J$405,"Çıkış yok")+COUNTIFS(Kayıt!$A$6:$A$405,DATE($B$3,$B$2,T$6),Kayıt!$B$6:$B$405,$A36,Kayıt!$J$6:$J$405,"Giriş yok")&gt;0,"?",IF(COUNTIFS(Kayıt!$A$6:$A$405,DATE($B$3,$B$2,T$6),Kayıt!$B$6:$B$405,$A36,Kayıt!$H$6:$H$405,"&gt;-24")&gt;0,"Ç","")))</f>
        <v/>
      </c>
      <c r="U36" s="22" t="str">
        <f>IF(OR(OR($A36="",AND($B$4&lt;&gt;"",$C36&lt;&gt;$B$4)),U$6=""),"",IF(COUNTIFS(Kayıt!$A$6:$A$405,DATE($B$3,$B$2,U$6),Kayıt!$B$6:$B$405,$A36,Kayıt!$J$6:$J$405,"Çıkış yok")+COUNTIFS(Kayıt!$A$6:$A$405,DATE($B$3,$B$2,U$6),Kayıt!$B$6:$B$405,$A36,Kayıt!$J$6:$J$405,"Giriş yok")&gt;0,"?",IF(COUNTIFS(Kayıt!$A$6:$A$405,DATE($B$3,$B$2,U$6),Kayıt!$B$6:$B$405,$A36,Kayıt!$H$6:$H$405,"&gt;-24")&gt;0,"Ç","")))</f>
        <v/>
      </c>
      <c r="V36" s="22" t="str">
        <f>IF(OR(OR($A36="",AND($B$4&lt;&gt;"",$C36&lt;&gt;$B$4)),V$6=""),"",IF(COUNTIFS(Kayıt!$A$6:$A$405,DATE($B$3,$B$2,V$6),Kayıt!$B$6:$B$405,$A36,Kayıt!$J$6:$J$405,"Çıkış yok")+COUNTIFS(Kayıt!$A$6:$A$405,DATE($B$3,$B$2,V$6),Kayıt!$B$6:$B$405,$A36,Kayıt!$J$6:$J$405,"Giriş yok")&gt;0,"?",IF(COUNTIFS(Kayıt!$A$6:$A$405,DATE($B$3,$B$2,V$6),Kayıt!$B$6:$B$405,$A36,Kayıt!$H$6:$H$405,"&gt;-24")&gt;0,"Ç","")))</f>
        <v/>
      </c>
      <c r="W36" s="22" t="str">
        <f>IF(OR(OR($A36="",AND($B$4&lt;&gt;"",$C36&lt;&gt;$B$4)),W$6=""),"",IF(COUNTIFS(Kayıt!$A$6:$A$405,DATE($B$3,$B$2,W$6),Kayıt!$B$6:$B$405,$A36,Kayıt!$J$6:$J$405,"Çıkış yok")+COUNTIFS(Kayıt!$A$6:$A$405,DATE($B$3,$B$2,W$6),Kayıt!$B$6:$B$405,$A36,Kayıt!$J$6:$J$405,"Giriş yok")&gt;0,"?",IF(COUNTIFS(Kayıt!$A$6:$A$405,DATE($B$3,$B$2,W$6),Kayıt!$B$6:$B$405,$A36,Kayıt!$H$6:$H$405,"&gt;-24")&gt;0,"Ç","")))</f>
        <v/>
      </c>
      <c r="X36" s="22" t="str">
        <f>IF(OR(OR($A36="",AND($B$4&lt;&gt;"",$C36&lt;&gt;$B$4)),X$6=""),"",IF(COUNTIFS(Kayıt!$A$6:$A$405,DATE($B$3,$B$2,X$6),Kayıt!$B$6:$B$405,$A36,Kayıt!$J$6:$J$405,"Çıkış yok")+COUNTIFS(Kayıt!$A$6:$A$405,DATE($B$3,$B$2,X$6),Kayıt!$B$6:$B$405,$A36,Kayıt!$J$6:$J$405,"Giriş yok")&gt;0,"?",IF(COUNTIFS(Kayıt!$A$6:$A$405,DATE($B$3,$B$2,X$6),Kayıt!$B$6:$B$405,$A36,Kayıt!$H$6:$H$405,"&gt;-24")&gt;0,"Ç","")))</f>
        <v/>
      </c>
      <c r="Y36" s="22" t="str">
        <f>IF(OR(OR($A36="",AND($B$4&lt;&gt;"",$C36&lt;&gt;$B$4)),Y$6=""),"",IF(COUNTIFS(Kayıt!$A$6:$A$405,DATE($B$3,$B$2,Y$6),Kayıt!$B$6:$B$405,$A36,Kayıt!$J$6:$J$405,"Çıkış yok")+COUNTIFS(Kayıt!$A$6:$A$405,DATE($B$3,$B$2,Y$6),Kayıt!$B$6:$B$405,$A36,Kayıt!$J$6:$J$405,"Giriş yok")&gt;0,"?",IF(COUNTIFS(Kayıt!$A$6:$A$405,DATE($B$3,$B$2,Y$6),Kayıt!$B$6:$B$405,$A36,Kayıt!$H$6:$H$405,"&gt;-24")&gt;0,"Ç","")))</f>
        <v/>
      </c>
      <c r="Z36" s="22" t="str">
        <f>IF(OR(OR($A36="",AND($B$4&lt;&gt;"",$C36&lt;&gt;$B$4)),Z$6=""),"",IF(COUNTIFS(Kayıt!$A$6:$A$405,DATE($B$3,$B$2,Z$6),Kayıt!$B$6:$B$405,$A36,Kayıt!$J$6:$J$405,"Çıkış yok")+COUNTIFS(Kayıt!$A$6:$A$405,DATE($B$3,$B$2,Z$6),Kayıt!$B$6:$B$405,$A36,Kayıt!$J$6:$J$405,"Giriş yok")&gt;0,"?",IF(COUNTIFS(Kayıt!$A$6:$A$405,DATE($B$3,$B$2,Z$6),Kayıt!$B$6:$B$405,$A36,Kayıt!$H$6:$H$405,"&gt;-24")&gt;0,"Ç","")))</f>
        <v/>
      </c>
      <c r="AA36" s="22" t="str">
        <f>IF(OR(OR($A36="",AND($B$4&lt;&gt;"",$C36&lt;&gt;$B$4)),AA$6=""),"",IF(COUNTIFS(Kayıt!$A$6:$A$405,DATE($B$3,$B$2,AA$6),Kayıt!$B$6:$B$405,$A36,Kayıt!$J$6:$J$405,"Çıkış yok")+COUNTIFS(Kayıt!$A$6:$A$405,DATE($B$3,$B$2,AA$6),Kayıt!$B$6:$B$405,$A36,Kayıt!$J$6:$J$405,"Giriş yok")&gt;0,"?",IF(COUNTIFS(Kayıt!$A$6:$A$405,DATE($B$3,$B$2,AA$6),Kayıt!$B$6:$B$405,$A36,Kayıt!$H$6:$H$405,"&gt;-24")&gt;0,"Ç","")))</f>
        <v/>
      </c>
      <c r="AB36" s="22" t="str">
        <f>IF(OR(OR($A36="",AND($B$4&lt;&gt;"",$C36&lt;&gt;$B$4)),AB$6=""),"",IF(COUNTIFS(Kayıt!$A$6:$A$405,DATE($B$3,$B$2,AB$6),Kayıt!$B$6:$B$405,$A36,Kayıt!$J$6:$J$405,"Çıkış yok")+COUNTIFS(Kayıt!$A$6:$A$405,DATE($B$3,$B$2,AB$6),Kayıt!$B$6:$B$405,$A36,Kayıt!$J$6:$J$405,"Giriş yok")&gt;0,"?",IF(COUNTIFS(Kayıt!$A$6:$A$405,DATE($B$3,$B$2,AB$6),Kayıt!$B$6:$B$405,$A36,Kayıt!$H$6:$H$405,"&gt;-24")&gt;0,"Ç","")))</f>
        <v/>
      </c>
      <c r="AC36" s="22" t="str">
        <f>IF(OR(OR($A36="",AND($B$4&lt;&gt;"",$C36&lt;&gt;$B$4)),AC$6=""),"",IF(COUNTIFS(Kayıt!$A$6:$A$405,DATE($B$3,$B$2,AC$6),Kayıt!$B$6:$B$405,$A36,Kayıt!$J$6:$J$405,"Çıkış yok")+COUNTIFS(Kayıt!$A$6:$A$405,DATE($B$3,$B$2,AC$6),Kayıt!$B$6:$B$405,$A36,Kayıt!$J$6:$J$405,"Giriş yok")&gt;0,"?",IF(COUNTIFS(Kayıt!$A$6:$A$405,DATE($B$3,$B$2,AC$6),Kayıt!$B$6:$B$405,$A36,Kayıt!$H$6:$H$405,"&gt;-24")&gt;0,"Ç","")))</f>
        <v/>
      </c>
      <c r="AD36" s="22" t="str">
        <f>IF(OR(OR($A36="",AND($B$4&lt;&gt;"",$C36&lt;&gt;$B$4)),AD$6=""),"",IF(COUNTIFS(Kayıt!$A$6:$A$405,DATE($B$3,$B$2,AD$6),Kayıt!$B$6:$B$405,$A36,Kayıt!$J$6:$J$405,"Çıkış yok")+COUNTIFS(Kayıt!$A$6:$A$405,DATE($B$3,$B$2,AD$6),Kayıt!$B$6:$B$405,$A36,Kayıt!$J$6:$J$405,"Giriş yok")&gt;0,"?",IF(COUNTIFS(Kayıt!$A$6:$A$405,DATE($B$3,$B$2,AD$6),Kayıt!$B$6:$B$405,$A36,Kayıt!$H$6:$H$405,"&gt;-24")&gt;0,"Ç","")))</f>
        <v/>
      </c>
      <c r="AE36" s="22" t="str">
        <f>IF(OR(OR($A36="",AND($B$4&lt;&gt;"",$C36&lt;&gt;$B$4)),AE$6=""),"",IF(COUNTIFS(Kayıt!$A$6:$A$405,DATE($B$3,$B$2,AE$6),Kayıt!$B$6:$B$405,$A36,Kayıt!$J$6:$J$405,"Çıkış yok")+COUNTIFS(Kayıt!$A$6:$A$405,DATE($B$3,$B$2,AE$6),Kayıt!$B$6:$B$405,$A36,Kayıt!$J$6:$J$405,"Giriş yok")&gt;0,"?",IF(COUNTIFS(Kayıt!$A$6:$A$405,DATE($B$3,$B$2,AE$6),Kayıt!$B$6:$B$405,$A36,Kayıt!$H$6:$H$405,"&gt;-24")&gt;0,"Ç","")))</f>
        <v/>
      </c>
      <c r="AF36" s="22" t="str">
        <f>IF(OR(OR($A36="",AND($B$4&lt;&gt;"",$C36&lt;&gt;$B$4)),AF$6=""),"",IF(COUNTIFS(Kayıt!$A$6:$A$405,DATE($B$3,$B$2,AF$6),Kayıt!$B$6:$B$405,$A36,Kayıt!$J$6:$J$405,"Çıkış yok")+COUNTIFS(Kayıt!$A$6:$A$405,DATE($B$3,$B$2,AF$6),Kayıt!$B$6:$B$405,$A36,Kayıt!$J$6:$J$405,"Giriş yok")&gt;0,"?",IF(COUNTIFS(Kayıt!$A$6:$A$405,DATE($B$3,$B$2,AF$6),Kayıt!$B$6:$B$405,$A36,Kayıt!$H$6:$H$405,"&gt;-24")&gt;0,"Ç","")))</f>
        <v/>
      </c>
      <c r="AG36" s="22" t="str">
        <f>IF(OR(OR($A36="",AND($B$4&lt;&gt;"",$C36&lt;&gt;$B$4)),AG$6=""),"",IF(COUNTIFS(Kayıt!$A$6:$A$405,DATE($B$3,$B$2,AG$6),Kayıt!$B$6:$B$405,$A36,Kayıt!$J$6:$J$405,"Çıkış yok")+COUNTIFS(Kayıt!$A$6:$A$405,DATE($B$3,$B$2,AG$6),Kayıt!$B$6:$B$405,$A36,Kayıt!$J$6:$J$405,"Giriş yok")&gt;0,"?",IF(COUNTIFS(Kayıt!$A$6:$A$405,DATE($B$3,$B$2,AG$6),Kayıt!$B$6:$B$405,$A36,Kayıt!$H$6:$H$405,"&gt;-24")&gt;0,"Ç","")))</f>
        <v/>
      </c>
      <c r="AH36" s="22" t="str">
        <f>IF(OR(OR($A36="",AND($B$4&lt;&gt;"",$C36&lt;&gt;$B$4)),AH$6=""),"",IF(COUNTIFS(Kayıt!$A$6:$A$405,DATE($B$3,$B$2,AH$6),Kayıt!$B$6:$B$405,$A36,Kayıt!$J$6:$J$405,"Çıkış yok")+COUNTIFS(Kayıt!$A$6:$A$405,DATE($B$3,$B$2,AH$6),Kayıt!$B$6:$B$405,$A36,Kayıt!$J$6:$J$405,"Giriş yok")&gt;0,"?",IF(COUNTIFS(Kayıt!$A$6:$A$405,DATE($B$3,$B$2,AH$6),Kayıt!$B$6:$B$405,$A36,Kayıt!$H$6:$H$405,"&gt;-24")&gt;0,"Ç","")))</f>
        <v/>
      </c>
      <c r="AI36" s="22" t="str">
        <f>IF(OR(OR($A36="",AND($B$4&lt;&gt;"",$C36&lt;&gt;$B$4)),AI$6=""),"",IF(COUNTIFS(Kayıt!$A$6:$A$405,DATE($B$3,$B$2,AI$6),Kayıt!$B$6:$B$405,$A36,Kayıt!$J$6:$J$405,"Çıkış yok")+COUNTIFS(Kayıt!$A$6:$A$405,DATE($B$3,$B$2,AI$6),Kayıt!$B$6:$B$405,$A36,Kayıt!$J$6:$J$405,"Giriş yok")&gt;0,"?",IF(COUNTIFS(Kayıt!$A$6:$A$405,DATE($B$3,$B$2,AI$6),Kayıt!$B$6:$B$405,$A36,Kayıt!$H$6:$H$405,"&gt;-24")&gt;0,"Ç","")))</f>
        <v/>
      </c>
      <c r="AJ36" s="22" t="str">
        <f>IF(OR(OR($A36="",AND($B$4&lt;&gt;"",$C36&lt;&gt;$B$4)),AJ$6=""),"",IF(COUNTIFS(Kayıt!$A$6:$A$405,DATE($B$3,$B$2,AJ$6),Kayıt!$B$6:$B$405,$A36,Kayıt!$J$6:$J$405,"Çıkış yok")+COUNTIFS(Kayıt!$A$6:$A$405,DATE($B$3,$B$2,AJ$6),Kayıt!$B$6:$B$405,$A36,Kayıt!$J$6:$J$405,"Giriş yok")&gt;0,"?",IF(COUNTIFS(Kayıt!$A$6:$A$405,DATE($B$3,$B$2,AJ$6),Kayıt!$B$6:$B$405,$A36,Kayıt!$H$6:$H$405,"&gt;-24")&gt;0,"Ç","")))</f>
        <v/>
      </c>
      <c r="AK36" s="22" t="str">
        <f>IF(OR(OR($A36="",AND($B$4&lt;&gt;"",$C36&lt;&gt;$B$4)),AK$6=""),"",IF(COUNTIFS(Kayıt!$A$6:$A$405,DATE($B$3,$B$2,AK$6),Kayıt!$B$6:$B$405,$A36,Kayıt!$J$6:$J$405,"Çıkış yok")+COUNTIFS(Kayıt!$A$6:$A$405,DATE($B$3,$B$2,AK$6),Kayıt!$B$6:$B$405,$A36,Kayıt!$J$6:$J$405,"Giriş yok")&gt;0,"?",IF(COUNTIFS(Kayıt!$A$6:$A$405,DATE($B$3,$B$2,AK$6),Kayıt!$B$6:$B$405,$A36,Kayıt!$H$6:$H$405,"&gt;-24")&gt;0,"Ç","")))</f>
        <v/>
      </c>
      <c r="AL36" s="22" t="str">
        <f>IF(OR(OR($A36="",AND($B$4&lt;&gt;"",$C36&lt;&gt;$B$4)),AL$6=""),"",IF(COUNTIFS(Kayıt!$A$6:$A$405,DATE($B$3,$B$2,AL$6),Kayıt!$B$6:$B$405,$A36,Kayıt!$J$6:$J$405,"Çıkış yok")+COUNTIFS(Kayıt!$A$6:$A$405,DATE($B$3,$B$2,AL$6),Kayıt!$B$6:$B$405,$A36,Kayıt!$J$6:$J$405,"Giriş yok")&gt;0,"?",IF(COUNTIFS(Kayıt!$A$6:$A$405,DATE($B$3,$B$2,AL$6),Kayıt!$B$6:$B$405,$A36,Kayıt!$H$6:$H$405,"&gt;-24")&gt;0,"Ç","")))</f>
        <v/>
      </c>
      <c r="AM36" s="22" t="str">
        <f>IF(OR(OR($A36="",AND($B$4&lt;&gt;"",$C36&lt;&gt;$B$4)),AM$6=""),"",IF(COUNTIFS(Kayıt!$A$6:$A$405,DATE($B$3,$B$2,AM$6),Kayıt!$B$6:$B$405,$A36,Kayıt!$J$6:$J$405,"Çıkış yok")+COUNTIFS(Kayıt!$A$6:$A$405,DATE($B$3,$B$2,AM$6),Kayıt!$B$6:$B$405,$A36,Kayıt!$J$6:$J$405,"Giriş yok")&gt;0,"?",IF(COUNTIFS(Kayıt!$A$6:$A$405,DATE($B$3,$B$2,AM$6),Kayıt!$B$6:$B$405,$A36,Kayıt!$H$6:$H$405,"&gt;-24")&gt;0,"Ç","")))</f>
        <v/>
      </c>
      <c r="AN36" s="22" t="str">
        <f>IF(OR(OR($A36="",AND($B$4&lt;&gt;"",$C36&lt;&gt;$B$4)),AN$6=""),"",IF(COUNTIFS(Kayıt!$A$6:$A$405,DATE($B$3,$B$2,AN$6),Kayıt!$B$6:$B$405,$A36,Kayıt!$J$6:$J$405,"Çıkış yok")+COUNTIFS(Kayıt!$A$6:$A$405,DATE($B$3,$B$2,AN$6),Kayıt!$B$6:$B$405,$A36,Kayıt!$J$6:$J$405,"Giriş yok")&gt;0,"?",IF(COUNTIFS(Kayıt!$A$6:$A$405,DATE($B$3,$B$2,AN$6),Kayıt!$B$6:$B$405,$A36,Kayıt!$H$6:$H$405,"&gt;-24")&gt;0,"Ç","")))</f>
        <v/>
      </c>
      <c r="AO36" s="22" t="str">
        <f>IF(OR(OR($A36="",AND($B$4&lt;&gt;"",$C36&lt;&gt;$B$4)),AO$6=""),"",IF(COUNTIFS(Kayıt!$A$6:$A$405,DATE($B$3,$B$2,AO$6),Kayıt!$B$6:$B$405,$A36,Kayıt!$J$6:$J$405,"Çıkış yok")+COUNTIFS(Kayıt!$A$6:$A$405,DATE($B$3,$B$2,AO$6),Kayıt!$B$6:$B$405,$A36,Kayıt!$J$6:$J$405,"Giriş yok")&gt;0,"?",IF(COUNTIFS(Kayıt!$A$6:$A$405,DATE($B$3,$B$2,AO$6),Kayıt!$B$6:$B$405,$A36,Kayıt!$H$6:$H$405,"&gt;-24")&gt;0,"Ç","")))</f>
        <v/>
      </c>
      <c r="AP36" s="22" t="str">
        <f>IF(OR(OR($A36="",AND($B$4&lt;&gt;"",$C36&lt;&gt;$B$4)),AP$6=""),"",IF(COUNTIFS(Kayıt!$A$6:$A$405,DATE($B$3,$B$2,AP$6),Kayıt!$B$6:$B$405,$A36,Kayıt!$J$6:$J$405,"Çıkış yok")+COUNTIFS(Kayıt!$A$6:$A$405,DATE($B$3,$B$2,AP$6),Kayıt!$B$6:$B$405,$A36,Kayıt!$J$6:$J$405,"Giriş yok")&gt;0,"?",IF(COUNTIFS(Kayıt!$A$6:$A$405,DATE($B$3,$B$2,AP$6),Kayıt!$B$6:$B$405,$A36,Kayıt!$H$6:$H$405,"&gt;-24")&gt;0,"Ç","")))</f>
        <v/>
      </c>
    </row>
    <row r="37" spans="1:42" ht="18" customHeight="1" x14ac:dyDescent="0.2">
      <c r="A37" s="28" t="str">
        <f>IF(Çalışanlar!$B34="","",Çalışanlar!$B34)</f>
        <v/>
      </c>
      <c r="B37" s="12" t="str">
        <f>IF(Çalışanlar!$C34="","",Çalışanlar!$C34)</f>
        <v/>
      </c>
      <c r="C37" s="12" t="str">
        <f>IF(Çalışanlar!$D34="","",Çalışanlar!$D34)</f>
        <v/>
      </c>
      <c r="D37" s="29" t="str">
        <f t="shared" si="1"/>
        <v/>
      </c>
      <c r="E37" s="30" t="str">
        <f>IF(OR($A37="",AND($B$4&lt;&gt;"",$C37&lt;&gt;$B$4)),"",SUMIFS(Kayıt!$H$6:$H$405,Kayıt!$A$6:$A$405,"&gt;="&amp;DATE($B$3,$B$2,1),Kayıt!$A$6:$A$405,"&lt;"&amp;DATE($B$3,$B$2+1,1),Kayıt!$B$6:$B$405,$A37))</f>
        <v/>
      </c>
      <c r="F37" s="31" t="str">
        <f t="shared" si="2"/>
        <v/>
      </c>
      <c r="G37" s="22" t="str">
        <f>IF(OR($A37="",AND($B$4&lt;&gt;"",$C37&lt;&gt;$B$4)),"",COUNTIFS(Kayıt!$A$6:$A$405,"&gt;="&amp;DATE($B$3,$B$2,1),Kayıt!$A$6:$A$405,"&lt;"&amp;DATE($B$3,$B$2+1,1),Kayıt!$B$6:$B$405,$A37,Kayıt!$I$6:$I$405,"&gt;0"))</f>
        <v/>
      </c>
      <c r="H37" s="22" t="str">
        <f>IF(OR($A37="",AND($B$4&lt;&gt;"",$C37&lt;&gt;$B$4)),"",SUMIFS(Kayıt!$I$6:$I$405,Kayıt!$A$6:$A$405,"&gt;="&amp;DATE($B$3,$B$2,1),Kayıt!$A$6:$A$405,"&lt;"&amp;DATE($B$3,$B$2+1,1),Kayıt!$B$6:$B$405,$A37))</f>
        <v/>
      </c>
      <c r="I37" s="22" t="str">
        <f t="shared" si="3"/>
        <v/>
      </c>
      <c r="J37" s="22" t="str">
        <f>IF(OR($A37="",AND($B$4&lt;&gt;"",$C37&lt;&gt;$B$4)),"",COUNTIFS(Kayıt!$A$6:$A$405,"&gt;="&amp;DATE($B$3,$B$2,1),Kayıt!$A$6:$A$405,"&lt;"&amp;DATE($B$3,$B$2+1,1),Kayıt!$B$6:$B$405,$A37,Kayıt!$H$6:$H$405,"&gt;"&amp;$H$3))</f>
        <v/>
      </c>
      <c r="L37" s="22" t="str">
        <f>IF(OR(OR($A37="",AND($B$4&lt;&gt;"",$C37&lt;&gt;$B$4)),L$6=""),"",IF(COUNTIFS(Kayıt!$A$6:$A$405,DATE($B$3,$B$2,L$6),Kayıt!$B$6:$B$405,$A37,Kayıt!$J$6:$J$405,"Çıkış yok")+COUNTIFS(Kayıt!$A$6:$A$405,DATE($B$3,$B$2,L$6),Kayıt!$B$6:$B$405,$A37,Kayıt!$J$6:$J$405,"Giriş yok")&gt;0,"?",IF(COUNTIFS(Kayıt!$A$6:$A$405,DATE($B$3,$B$2,L$6),Kayıt!$B$6:$B$405,$A37,Kayıt!$H$6:$H$405,"&gt;-24")&gt;0,"Ç","")))</f>
        <v/>
      </c>
      <c r="M37" s="22" t="str">
        <f>IF(OR(OR($A37="",AND($B$4&lt;&gt;"",$C37&lt;&gt;$B$4)),M$6=""),"",IF(COUNTIFS(Kayıt!$A$6:$A$405,DATE($B$3,$B$2,M$6),Kayıt!$B$6:$B$405,$A37,Kayıt!$J$6:$J$405,"Çıkış yok")+COUNTIFS(Kayıt!$A$6:$A$405,DATE($B$3,$B$2,M$6),Kayıt!$B$6:$B$405,$A37,Kayıt!$J$6:$J$405,"Giriş yok")&gt;0,"?",IF(COUNTIFS(Kayıt!$A$6:$A$405,DATE($B$3,$B$2,M$6),Kayıt!$B$6:$B$405,$A37,Kayıt!$H$6:$H$405,"&gt;-24")&gt;0,"Ç","")))</f>
        <v/>
      </c>
      <c r="N37" s="22" t="str">
        <f>IF(OR(OR($A37="",AND($B$4&lt;&gt;"",$C37&lt;&gt;$B$4)),N$6=""),"",IF(COUNTIFS(Kayıt!$A$6:$A$405,DATE($B$3,$B$2,N$6),Kayıt!$B$6:$B$405,$A37,Kayıt!$J$6:$J$405,"Çıkış yok")+COUNTIFS(Kayıt!$A$6:$A$405,DATE($B$3,$B$2,N$6),Kayıt!$B$6:$B$405,$A37,Kayıt!$J$6:$J$405,"Giriş yok")&gt;0,"?",IF(COUNTIFS(Kayıt!$A$6:$A$405,DATE($B$3,$B$2,N$6),Kayıt!$B$6:$B$405,$A37,Kayıt!$H$6:$H$405,"&gt;-24")&gt;0,"Ç","")))</f>
        <v/>
      </c>
      <c r="O37" s="22" t="str">
        <f>IF(OR(OR($A37="",AND($B$4&lt;&gt;"",$C37&lt;&gt;$B$4)),O$6=""),"",IF(COUNTIFS(Kayıt!$A$6:$A$405,DATE($B$3,$B$2,O$6),Kayıt!$B$6:$B$405,$A37,Kayıt!$J$6:$J$405,"Çıkış yok")+COUNTIFS(Kayıt!$A$6:$A$405,DATE($B$3,$B$2,O$6),Kayıt!$B$6:$B$405,$A37,Kayıt!$J$6:$J$405,"Giriş yok")&gt;0,"?",IF(COUNTIFS(Kayıt!$A$6:$A$405,DATE($B$3,$B$2,O$6),Kayıt!$B$6:$B$405,$A37,Kayıt!$H$6:$H$405,"&gt;-24")&gt;0,"Ç","")))</f>
        <v/>
      </c>
      <c r="P37" s="22" t="str">
        <f>IF(OR(OR($A37="",AND($B$4&lt;&gt;"",$C37&lt;&gt;$B$4)),P$6=""),"",IF(COUNTIFS(Kayıt!$A$6:$A$405,DATE($B$3,$B$2,P$6),Kayıt!$B$6:$B$405,$A37,Kayıt!$J$6:$J$405,"Çıkış yok")+COUNTIFS(Kayıt!$A$6:$A$405,DATE($B$3,$B$2,P$6),Kayıt!$B$6:$B$405,$A37,Kayıt!$J$6:$J$405,"Giriş yok")&gt;0,"?",IF(COUNTIFS(Kayıt!$A$6:$A$405,DATE($B$3,$B$2,P$6),Kayıt!$B$6:$B$405,$A37,Kayıt!$H$6:$H$405,"&gt;-24")&gt;0,"Ç","")))</f>
        <v/>
      </c>
      <c r="Q37" s="22" t="str">
        <f>IF(OR(OR($A37="",AND($B$4&lt;&gt;"",$C37&lt;&gt;$B$4)),Q$6=""),"",IF(COUNTIFS(Kayıt!$A$6:$A$405,DATE($B$3,$B$2,Q$6),Kayıt!$B$6:$B$405,$A37,Kayıt!$J$6:$J$405,"Çıkış yok")+COUNTIFS(Kayıt!$A$6:$A$405,DATE($B$3,$B$2,Q$6),Kayıt!$B$6:$B$405,$A37,Kayıt!$J$6:$J$405,"Giriş yok")&gt;0,"?",IF(COUNTIFS(Kayıt!$A$6:$A$405,DATE($B$3,$B$2,Q$6),Kayıt!$B$6:$B$405,$A37,Kayıt!$H$6:$H$405,"&gt;-24")&gt;0,"Ç","")))</f>
        <v/>
      </c>
      <c r="R37" s="22" t="str">
        <f>IF(OR(OR($A37="",AND($B$4&lt;&gt;"",$C37&lt;&gt;$B$4)),R$6=""),"",IF(COUNTIFS(Kayıt!$A$6:$A$405,DATE($B$3,$B$2,R$6),Kayıt!$B$6:$B$405,$A37,Kayıt!$J$6:$J$405,"Çıkış yok")+COUNTIFS(Kayıt!$A$6:$A$405,DATE($B$3,$B$2,R$6),Kayıt!$B$6:$B$405,$A37,Kayıt!$J$6:$J$405,"Giriş yok")&gt;0,"?",IF(COUNTIFS(Kayıt!$A$6:$A$405,DATE($B$3,$B$2,R$6),Kayıt!$B$6:$B$405,$A37,Kayıt!$H$6:$H$405,"&gt;-24")&gt;0,"Ç","")))</f>
        <v/>
      </c>
      <c r="S37" s="22" t="str">
        <f>IF(OR(OR($A37="",AND($B$4&lt;&gt;"",$C37&lt;&gt;$B$4)),S$6=""),"",IF(COUNTIFS(Kayıt!$A$6:$A$405,DATE($B$3,$B$2,S$6),Kayıt!$B$6:$B$405,$A37,Kayıt!$J$6:$J$405,"Çıkış yok")+COUNTIFS(Kayıt!$A$6:$A$405,DATE($B$3,$B$2,S$6),Kayıt!$B$6:$B$405,$A37,Kayıt!$J$6:$J$405,"Giriş yok")&gt;0,"?",IF(COUNTIFS(Kayıt!$A$6:$A$405,DATE($B$3,$B$2,S$6),Kayıt!$B$6:$B$405,$A37,Kayıt!$H$6:$H$405,"&gt;-24")&gt;0,"Ç","")))</f>
        <v/>
      </c>
      <c r="T37" s="22" t="str">
        <f>IF(OR(OR($A37="",AND($B$4&lt;&gt;"",$C37&lt;&gt;$B$4)),T$6=""),"",IF(COUNTIFS(Kayıt!$A$6:$A$405,DATE($B$3,$B$2,T$6),Kayıt!$B$6:$B$405,$A37,Kayıt!$J$6:$J$405,"Çıkış yok")+COUNTIFS(Kayıt!$A$6:$A$405,DATE($B$3,$B$2,T$6),Kayıt!$B$6:$B$405,$A37,Kayıt!$J$6:$J$405,"Giriş yok")&gt;0,"?",IF(COUNTIFS(Kayıt!$A$6:$A$405,DATE($B$3,$B$2,T$6),Kayıt!$B$6:$B$405,$A37,Kayıt!$H$6:$H$405,"&gt;-24")&gt;0,"Ç","")))</f>
        <v/>
      </c>
      <c r="U37" s="22" t="str">
        <f>IF(OR(OR($A37="",AND($B$4&lt;&gt;"",$C37&lt;&gt;$B$4)),U$6=""),"",IF(COUNTIFS(Kayıt!$A$6:$A$405,DATE($B$3,$B$2,U$6),Kayıt!$B$6:$B$405,$A37,Kayıt!$J$6:$J$405,"Çıkış yok")+COUNTIFS(Kayıt!$A$6:$A$405,DATE($B$3,$B$2,U$6),Kayıt!$B$6:$B$405,$A37,Kayıt!$J$6:$J$405,"Giriş yok")&gt;0,"?",IF(COUNTIFS(Kayıt!$A$6:$A$405,DATE($B$3,$B$2,U$6),Kayıt!$B$6:$B$405,$A37,Kayıt!$H$6:$H$405,"&gt;-24")&gt;0,"Ç","")))</f>
        <v/>
      </c>
      <c r="V37" s="22" t="str">
        <f>IF(OR(OR($A37="",AND($B$4&lt;&gt;"",$C37&lt;&gt;$B$4)),V$6=""),"",IF(COUNTIFS(Kayıt!$A$6:$A$405,DATE($B$3,$B$2,V$6),Kayıt!$B$6:$B$405,$A37,Kayıt!$J$6:$J$405,"Çıkış yok")+COUNTIFS(Kayıt!$A$6:$A$405,DATE($B$3,$B$2,V$6),Kayıt!$B$6:$B$405,$A37,Kayıt!$J$6:$J$405,"Giriş yok")&gt;0,"?",IF(COUNTIFS(Kayıt!$A$6:$A$405,DATE($B$3,$B$2,V$6),Kayıt!$B$6:$B$405,$A37,Kayıt!$H$6:$H$405,"&gt;-24")&gt;0,"Ç","")))</f>
        <v/>
      </c>
      <c r="W37" s="22" t="str">
        <f>IF(OR(OR($A37="",AND($B$4&lt;&gt;"",$C37&lt;&gt;$B$4)),W$6=""),"",IF(COUNTIFS(Kayıt!$A$6:$A$405,DATE($B$3,$B$2,W$6),Kayıt!$B$6:$B$405,$A37,Kayıt!$J$6:$J$405,"Çıkış yok")+COUNTIFS(Kayıt!$A$6:$A$405,DATE($B$3,$B$2,W$6),Kayıt!$B$6:$B$405,$A37,Kayıt!$J$6:$J$405,"Giriş yok")&gt;0,"?",IF(COUNTIFS(Kayıt!$A$6:$A$405,DATE($B$3,$B$2,W$6),Kayıt!$B$6:$B$405,$A37,Kayıt!$H$6:$H$405,"&gt;-24")&gt;0,"Ç","")))</f>
        <v/>
      </c>
      <c r="X37" s="22" t="str">
        <f>IF(OR(OR($A37="",AND($B$4&lt;&gt;"",$C37&lt;&gt;$B$4)),X$6=""),"",IF(COUNTIFS(Kayıt!$A$6:$A$405,DATE($B$3,$B$2,X$6),Kayıt!$B$6:$B$405,$A37,Kayıt!$J$6:$J$405,"Çıkış yok")+COUNTIFS(Kayıt!$A$6:$A$405,DATE($B$3,$B$2,X$6),Kayıt!$B$6:$B$405,$A37,Kayıt!$J$6:$J$405,"Giriş yok")&gt;0,"?",IF(COUNTIFS(Kayıt!$A$6:$A$405,DATE($B$3,$B$2,X$6),Kayıt!$B$6:$B$405,$A37,Kayıt!$H$6:$H$405,"&gt;-24")&gt;0,"Ç","")))</f>
        <v/>
      </c>
      <c r="Y37" s="22" t="str">
        <f>IF(OR(OR($A37="",AND($B$4&lt;&gt;"",$C37&lt;&gt;$B$4)),Y$6=""),"",IF(COUNTIFS(Kayıt!$A$6:$A$405,DATE($B$3,$B$2,Y$6),Kayıt!$B$6:$B$405,$A37,Kayıt!$J$6:$J$405,"Çıkış yok")+COUNTIFS(Kayıt!$A$6:$A$405,DATE($B$3,$B$2,Y$6),Kayıt!$B$6:$B$405,$A37,Kayıt!$J$6:$J$405,"Giriş yok")&gt;0,"?",IF(COUNTIFS(Kayıt!$A$6:$A$405,DATE($B$3,$B$2,Y$6),Kayıt!$B$6:$B$405,$A37,Kayıt!$H$6:$H$405,"&gt;-24")&gt;0,"Ç","")))</f>
        <v/>
      </c>
      <c r="Z37" s="22" t="str">
        <f>IF(OR(OR($A37="",AND($B$4&lt;&gt;"",$C37&lt;&gt;$B$4)),Z$6=""),"",IF(COUNTIFS(Kayıt!$A$6:$A$405,DATE($B$3,$B$2,Z$6),Kayıt!$B$6:$B$405,$A37,Kayıt!$J$6:$J$405,"Çıkış yok")+COUNTIFS(Kayıt!$A$6:$A$405,DATE($B$3,$B$2,Z$6),Kayıt!$B$6:$B$405,$A37,Kayıt!$J$6:$J$405,"Giriş yok")&gt;0,"?",IF(COUNTIFS(Kayıt!$A$6:$A$405,DATE($B$3,$B$2,Z$6),Kayıt!$B$6:$B$405,$A37,Kayıt!$H$6:$H$405,"&gt;-24")&gt;0,"Ç","")))</f>
        <v/>
      </c>
      <c r="AA37" s="22" t="str">
        <f>IF(OR(OR($A37="",AND($B$4&lt;&gt;"",$C37&lt;&gt;$B$4)),AA$6=""),"",IF(COUNTIFS(Kayıt!$A$6:$A$405,DATE($B$3,$B$2,AA$6),Kayıt!$B$6:$B$405,$A37,Kayıt!$J$6:$J$405,"Çıkış yok")+COUNTIFS(Kayıt!$A$6:$A$405,DATE($B$3,$B$2,AA$6),Kayıt!$B$6:$B$405,$A37,Kayıt!$J$6:$J$405,"Giriş yok")&gt;0,"?",IF(COUNTIFS(Kayıt!$A$6:$A$405,DATE($B$3,$B$2,AA$6),Kayıt!$B$6:$B$405,$A37,Kayıt!$H$6:$H$405,"&gt;-24")&gt;0,"Ç","")))</f>
        <v/>
      </c>
      <c r="AB37" s="22" t="str">
        <f>IF(OR(OR($A37="",AND($B$4&lt;&gt;"",$C37&lt;&gt;$B$4)),AB$6=""),"",IF(COUNTIFS(Kayıt!$A$6:$A$405,DATE($B$3,$B$2,AB$6),Kayıt!$B$6:$B$405,$A37,Kayıt!$J$6:$J$405,"Çıkış yok")+COUNTIFS(Kayıt!$A$6:$A$405,DATE($B$3,$B$2,AB$6),Kayıt!$B$6:$B$405,$A37,Kayıt!$J$6:$J$405,"Giriş yok")&gt;0,"?",IF(COUNTIFS(Kayıt!$A$6:$A$405,DATE($B$3,$B$2,AB$6),Kayıt!$B$6:$B$405,$A37,Kayıt!$H$6:$H$405,"&gt;-24")&gt;0,"Ç","")))</f>
        <v/>
      </c>
      <c r="AC37" s="22" t="str">
        <f>IF(OR(OR($A37="",AND($B$4&lt;&gt;"",$C37&lt;&gt;$B$4)),AC$6=""),"",IF(COUNTIFS(Kayıt!$A$6:$A$405,DATE($B$3,$B$2,AC$6),Kayıt!$B$6:$B$405,$A37,Kayıt!$J$6:$J$405,"Çıkış yok")+COUNTIFS(Kayıt!$A$6:$A$405,DATE($B$3,$B$2,AC$6),Kayıt!$B$6:$B$405,$A37,Kayıt!$J$6:$J$405,"Giriş yok")&gt;0,"?",IF(COUNTIFS(Kayıt!$A$6:$A$405,DATE($B$3,$B$2,AC$6),Kayıt!$B$6:$B$405,$A37,Kayıt!$H$6:$H$405,"&gt;-24")&gt;0,"Ç","")))</f>
        <v/>
      </c>
      <c r="AD37" s="22" t="str">
        <f>IF(OR(OR($A37="",AND($B$4&lt;&gt;"",$C37&lt;&gt;$B$4)),AD$6=""),"",IF(COUNTIFS(Kayıt!$A$6:$A$405,DATE($B$3,$B$2,AD$6),Kayıt!$B$6:$B$405,$A37,Kayıt!$J$6:$J$405,"Çıkış yok")+COUNTIFS(Kayıt!$A$6:$A$405,DATE($B$3,$B$2,AD$6),Kayıt!$B$6:$B$405,$A37,Kayıt!$J$6:$J$405,"Giriş yok")&gt;0,"?",IF(COUNTIFS(Kayıt!$A$6:$A$405,DATE($B$3,$B$2,AD$6),Kayıt!$B$6:$B$405,$A37,Kayıt!$H$6:$H$405,"&gt;-24")&gt;0,"Ç","")))</f>
        <v/>
      </c>
      <c r="AE37" s="22" t="str">
        <f>IF(OR(OR($A37="",AND($B$4&lt;&gt;"",$C37&lt;&gt;$B$4)),AE$6=""),"",IF(COUNTIFS(Kayıt!$A$6:$A$405,DATE($B$3,$B$2,AE$6),Kayıt!$B$6:$B$405,$A37,Kayıt!$J$6:$J$405,"Çıkış yok")+COUNTIFS(Kayıt!$A$6:$A$405,DATE($B$3,$B$2,AE$6),Kayıt!$B$6:$B$405,$A37,Kayıt!$J$6:$J$405,"Giriş yok")&gt;0,"?",IF(COUNTIFS(Kayıt!$A$6:$A$405,DATE($B$3,$B$2,AE$6),Kayıt!$B$6:$B$405,$A37,Kayıt!$H$6:$H$405,"&gt;-24")&gt;0,"Ç","")))</f>
        <v/>
      </c>
      <c r="AF37" s="22" t="str">
        <f>IF(OR(OR($A37="",AND($B$4&lt;&gt;"",$C37&lt;&gt;$B$4)),AF$6=""),"",IF(COUNTIFS(Kayıt!$A$6:$A$405,DATE($B$3,$B$2,AF$6),Kayıt!$B$6:$B$405,$A37,Kayıt!$J$6:$J$405,"Çıkış yok")+COUNTIFS(Kayıt!$A$6:$A$405,DATE($B$3,$B$2,AF$6),Kayıt!$B$6:$B$405,$A37,Kayıt!$J$6:$J$405,"Giriş yok")&gt;0,"?",IF(COUNTIFS(Kayıt!$A$6:$A$405,DATE($B$3,$B$2,AF$6),Kayıt!$B$6:$B$405,$A37,Kayıt!$H$6:$H$405,"&gt;-24")&gt;0,"Ç","")))</f>
        <v/>
      </c>
      <c r="AG37" s="22" t="str">
        <f>IF(OR(OR($A37="",AND($B$4&lt;&gt;"",$C37&lt;&gt;$B$4)),AG$6=""),"",IF(COUNTIFS(Kayıt!$A$6:$A$405,DATE($B$3,$B$2,AG$6),Kayıt!$B$6:$B$405,$A37,Kayıt!$J$6:$J$405,"Çıkış yok")+COUNTIFS(Kayıt!$A$6:$A$405,DATE($B$3,$B$2,AG$6),Kayıt!$B$6:$B$405,$A37,Kayıt!$J$6:$J$405,"Giriş yok")&gt;0,"?",IF(COUNTIFS(Kayıt!$A$6:$A$405,DATE($B$3,$B$2,AG$6),Kayıt!$B$6:$B$405,$A37,Kayıt!$H$6:$H$405,"&gt;-24")&gt;0,"Ç","")))</f>
        <v/>
      </c>
      <c r="AH37" s="22" t="str">
        <f>IF(OR(OR($A37="",AND($B$4&lt;&gt;"",$C37&lt;&gt;$B$4)),AH$6=""),"",IF(COUNTIFS(Kayıt!$A$6:$A$405,DATE($B$3,$B$2,AH$6),Kayıt!$B$6:$B$405,$A37,Kayıt!$J$6:$J$405,"Çıkış yok")+COUNTIFS(Kayıt!$A$6:$A$405,DATE($B$3,$B$2,AH$6),Kayıt!$B$6:$B$405,$A37,Kayıt!$J$6:$J$405,"Giriş yok")&gt;0,"?",IF(COUNTIFS(Kayıt!$A$6:$A$405,DATE($B$3,$B$2,AH$6),Kayıt!$B$6:$B$405,$A37,Kayıt!$H$6:$H$405,"&gt;-24")&gt;0,"Ç","")))</f>
        <v/>
      </c>
      <c r="AI37" s="22" t="str">
        <f>IF(OR(OR($A37="",AND($B$4&lt;&gt;"",$C37&lt;&gt;$B$4)),AI$6=""),"",IF(COUNTIFS(Kayıt!$A$6:$A$405,DATE($B$3,$B$2,AI$6),Kayıt!$B$6:$B$405,$A37,Kayıt!$J$6:$J$405,"Çıkış yok")+COUNTIFS(Kayıt!$A$6:$A$405,DATE($B$3,$B$2,AI$6),Kayıt!$B$6:$B$405,$A37,Kayıt!$J$6:$J$405,"Giriş yok")&gt;0,"?",IF(COUNTIFS(Kayıt!$A$6:$A$405,DATE($B$3,$B$2,AI$6),Kayıt!$B$6:$B$405,$A37,Kayıt!$H$6:$H$405,"&gt;-24")&gt;0,"Ç","")))</f>
        <v/>
      </c>
      <c r="AJ37" s="22" t="str">
        <f>IF(OR(OR($A37="",AND($B$4&lt;&gt;"",$C37&lt;&gt;$B$4)),AJ$6=""),"",IF(COUNTIFS(Kayıt!$A$6:$A$405,DATE($B$3,$B$2,AJ$6),Kayıt!$B$6:$B$405,$A37,Kayıt!$J$6:$J$405,"Çıkış yok")+COUNTIFS(Kayıt!$A$6:$A$405,DATE($B$3,$B$2,AJ$6),Kayıt!$B$6:$B$405,$A37,Kayıt!$J$6:$J$405,"Giriş yok")&gt;0,"?",IF(COUNTIFS(Kayıt!$A$6:$A$405,DATE($B$3,$B$2,AJ$6),Kayıt!$B$6:$B$405,$A37,Kayıt!$H$6:$H$405,"&gt;-24")&gt;0,"Ç","")))</f>
        <v/>
      </c>
      <c r="AK37" s="22" t="str">
        <f>IF(OR(OR($A37="",AND($B$4&lt;&gt;"",$C37&lt;&gt;$B$4)),AK$6=""),"",IF(COUNTIFS(Kayıt!$A$6:$A$405,DATE($B$3,$B$2,AK$6),Kayıt!$B$6:$B$405,$A37,Kayıt!$J$6:$J$405,"Çıkış yok")+COUNTIFS(Kayıt!$A$6:$A$405,DATE($B$3,$B$2,AK$6),Kayıt!$B$6:$B$405,$A37,Kayıt!$J$6:$J$405,"Giriş yok")&gt;0,"?",IF(COUNTIFS(Kayıt!$A$6:$A$405,DATE($B$3,$B$2,AK$6),Kayıt!$B$6:$B$405,$A37,Kayıt!$H$6:$H$405,"&gt;-24")&gt;0,"Ç","")))</f>
        <v/>
      </c>
      <c r="AL37" s="22" t="str">
        <f>IF(OR(OR($A37="",AND($B$4&lt;&gt;"",$C37&lt;&gt;$B$4)),AL$6=""),"",IF(COUNTIFS(Kayıt!$A$6:$A$405,DATE($B$3,$B$2,AL$6),Kayıt!$B$6:$B$405,$A37,Kayıt!$J$6:$J$405,"Çıkış yok")+COUNTIFS(Kayıt!$A$6:$A$405,DATE($B$3,$B$2,AL$6),Kayıt!$B$6:$B$405,$A37,Kayıt!$J$6:$J$405,"Giriş yok")&gt;0,"?",IF(COUNTIFS(Kayıt!$A$6:$A$405,DATE($B$3,$B$2,AL$6),Kayıt!$B$6:$B$405,$A37,Kayıt!$H$6:$H$405,"&gt;-24")&gt;0,"Ç","")))</f>
        <v/>
      </c>
      <c r="AM37" s="22" t="str">
        <f>IF(OR(OR($A37="",AND($B$4&lt;&gt;"",$C37&lt;&gt;$B$4)),AM$6=""),"",IF(COUNTIFS(Kayıt!$A$6:$A$405,DATE($B$3,$B$2,AM$6),Kayıt!$B$6:$B$405,$A37,Kayıt!$J$6:$J$405,"Çıkış yok")+COUNTIFS(Kayıt!$A$6:$A$405,DATE($B$3,$B$2,AM$6),Kayıt!$B$6:$B$405,$A37,Kayıt!$J$6:$J$405,"Giriş yok")&gt;0,"?",IF(COUNTIFS(Kayıt!$A$6:$A$405,DATE($B$3,$B$2,AM$6),Kayıt!$B$6:$B$405,$A37,Kayıt!$H$6:$H$405,"&gt;-24")&gt;0,"Ç","")))</f>
        <v/>
      </c>
      <c r="AN37" s="22" t="str">
        <f>IF(OR(OR($A37="",AND($B$4&lt;&gt;"",$C37&lt;&gt;$B$4)),AN$6=""),"",IF(COUNTIFS(Kayıt!$A$6:$A$405,DATE($B$3,$B$2,AN$6),Kayıt!$B$6:$B$405,$A37,Kayıt!$J$6:$J$405,"Çıkış yok")+COUNTIFS(Kayıt!$A$6:$A$405,DATE($B$3,$B$2,AN$6),Kayıt!$B$6:$B$405,$A37,Kayıt!$J$6:$J$405,"Giriş yok")&gt;0,"?",IF(COUNTIFS(Kayıt!$A$6:$A$405,DATE($B$3,$B$2,AN$6),Kayıt!$B$6:$B$405,$A37,Kayıt!$H$6:$H$405,"&gt;-24")&gt;0,"Ç","")))</f>
        <v/>
      </c>
      <c r="AO37" s="22" t="str">
        <f>IF(OR(OR($A37="",AND($B$4&lt;&gt;"",$C37&lt;&gt;$B$4)),AO$6=""),"",IF(COUNTIFS(Kayıt!$A$6:$A$405,DATE($B$3,$B$2,AO$6),Kayıt!$B$6:$B$405,$A37,Kayıt!$J$6:$J$405,"Çıkış yok")+COUNTIFS(Kayıt!$A$6:$A$405,DATE($B$3,$B$2,AO$6),Kayıt!$B$6:$B$405,$A37,Kayıt!$J$6:$J$405,"Giriş yok")&gt;0,"?",IF(COUNTIFS(Kayıt!$A$6:$A$405,DATE($B$3,$B$2,AO$6),Kayıt!$B$6:$B$405,$A37,Kayıt!$H$6:$H$405,"&gt;-24")&gt;0,"Ç","")))</f>
        <v/>
      </c>
      <c r="AP37" s="22" t="str">
        <f>IF(OR(OR($A37="",AND($B$4&lt;&gt;"",$C37&lt;&gt;$B$4)),AP$6=""),"",IF(COUNTIFS(Kayıt!$A$6:$A$405,DATE($B$3,$B$2,AP$6),Kayıt!$B$6:$B$405,$A37,Kayıt!$J$6:$J$405,"Çıkış yok")+COUNTIFS(Kayıt!$A$6:$A$405,DATE($B$3,$B$2,AP$6),Kayıt!$B$6:$B$405,$A37,Kayıt!$J$6:$J$405,"Giriş yok")&gt;0,"?",IF(COUNTIFS(Kayıt!$A$6:$A$405,DATE($B$3,$B$2,AP$6),Kayıt!$B$6:$B$405,$A37,Kayıt!$H$6:$H$405,"&gt;-24")&gt;0,"Ç","")))</f>
        <v/>
      </c>
    </row>
    <row r="39" spans="1:42" ht="26" customHeight="1" x14ac:dyDescent="0.2">
      <c r="A39" s="33" t="s">
        <v>105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</row>
    <row r="40" spans="1:42" ht="26" customHeight="1" x14ac:dyDescent="0.2">
      <c r="A40" s="33" t="s">
        <v>106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</row>
    <row r="41" spans="1:42" ht="26" customHeight="1" x14ac:dyDescent="0.2">
      <c r="A41" s="33" t="s">
        <v>107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</row>
    <row r="43" spans="1:42" x14ac:dyDescent="0.2">
      <c r="A43" s="35" t="s">
        <v>35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</row>
  </sheetData>
  <mergeCells count="22">
    <mergeCell ref="D1:AP1"/>
    <mergeCell ref="L5:AP5"/>
    <mergeCell ref="C6:C7"/>
    <mergeCell ref="D6:D7"/>
    <mergeCell ref="F6:F7"/>
    <mergeCell ref="I2:AP2"/>
    <mergeCell ref="D2:G2"/>
    <mergeCell ref="A43:AP43"/>
    <mergeCell ref="B4:C4"/>
    <mergeCell ref="A40:AP40"/>
    <mergeCell ref="I6:I7"/>
    <mergeCell ref="A39:AP39"/>
    <mergeCell ref="A41:AP41"/>
    <mergeCell ref="G6:G7"/>
    <mergeCell ref="E6:E7"/>
    <mergeCell ref="B6:B7"/>
    <mergeCell ref="D4:AP4"/>
    <mergeCell ref="I3:AP3"/>
    <mergeCell ref="D3:G3"/>
    <mergeCell ref="H6:H7"/>
    <mergeCell ref="J6:J7"/>
    <mergeCell ref="A6:A7"/>
  </mergeCells>
  <conditionalFormatting sqref="G8:G37">
    <cfRule type="expression" dxfId="5" priority="4">
      <formula>AND(ISNUMBER(G8),G8&gt;0)</formula>
    </cfRule>
  </conditionalFormatting>
  <conditionalFormatting sqref="I8:I37">
    <cfRule type="expression" dxfId="4" priority="5">
      <formula>AND(ISNUMBER(I8),I8&gt;0)</formula>
    </cfRule>
  </conditionalFormatting>
  <conditionalFormatting sqref="J8:J37">
    <cfRule type="expression" dxfId="3" priority="6">
      <formula>AND(ISNUMBER(J8),J8&gt;0)</formula>
    </cfRule>
  </conditionalFormatting>
  <conditionalFormatting sqref="L6:AP7">
    <cfRule type="expression" dxfId="2" priority="3">
      <formula>AND(L$6&lt;&gt;"",WEEKDAY(DATE($B$3,$B$2,L$6),2)&gt;5)</formula>
    </cfRule>
  </conditionalFormatting>
  <conditionalFormatting sqref="L8:AP37">
    <cfRule type="expression" dxfId="1" priority="1">
      <formula>L8="?"</formula>
    </cfRule>
    <cfRule type="expression" dxfId="0" priority="2">
      <formula>L8="Ç"</formula>
    </cfRule>
  </conditionalFormatting>
  <dataValidations count="4">
    <dataValidation type="list" sqref="B2" xr:uid="{00000000-0002-0000-0700-000000000000}">
      <formula1>"1,2,3,4,5,6,7,8,9,10,11,12"</formula1>
    </dataValidation>
    <dataValidation type="whole" sqref="B3" xr:uid="{00000000-0002-0000-0700-000001000000}">
      <formula1>2020</formula1>
      <formula2>2100</formula2>
    </dataValidation>
    <dataValidation type="whole" sqref="H2" xr:uid="{00000000-0002-0000-0700-000002000000}">
      <formula1>0</formula1>
      <formula2>120</formula2>
    </dataValidation>
    <dataValidation type="decimal" sqref="H3" xr:uid="{00000000-0002-0000-0700-000003000000}">
      <formula1>1</formula1>
      <formula2>24</formula2>
    </dataValidation>
  </dataValidations>
  <hyperlinks>
    <hyperlink ref="A43" r:id="rId1" xr:uid="{00000000-0004-0000-0700-000000000000}"/>
  </hyperlinks>
  <printOptions horizontalCentered="1"/>
  <pageMargins left="0.3" right="0.3" top="0.4" bottom="0.4" header="0.5" footer="0.5"/>
  <pageSetup paperSize="9" fitToHeight="0"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15</vt:i4>
      </vt:variant>
    </vt:vector>
  </HeadingPairs>
  <TitlesOfParts>
    <vt:vector size="23" baseType="lpstr">
      <vt:lpstr>Nasıl kullanılır</vt:lpstr>
      <vt:lpstr>Çalışanlar</vt:lpstr>
      <vt:lpstr>Günlük föy</vt:lpstr>
      <vt:lpstr>Aylık föy (kişi)</vt:lpstr>
      <vt:lpstr>Örnek - Kayıt</vt:lpstr>
      <vt:lpstr>Örnek - Özet</vt:lpstr>
      <vt:lpstr>Kayıt</vt:lpstr>
      <vt:lpstr>Özet</vt:lpstr>
      <vt:lpstr>'Aylık föy (kişi)'!Print_Area</vt:lpstr>
      <vt:lpstr>Çalışanlar!Print_Area</vt:lpstr>
      <vt:lpstr>'Günlük föy'!Print_Area</vt:lpstr>
      <vt:lpstr>Kayıt!Print_Area</vt:lpstr>
      <vt:lpstr>'Nasıl kullanılır'!Print_Area</vt:lpstr>
      <vt:lpstr>'Örnek - Kayıt'!Print_Area</vt:lpstr>
      <vt:lpstr>'Örnek - Özet'!Print_Area</vt:lpstr>
      <vt:lpstr>Özet!Print_Area</vt:lpstr>
      <vt:lpstr>'Aylık föy (kişi)'!Print_Titles</vt:lpstr>
      <vt:lpstr>Çalışanlar!Print_Titles</vt:lpstr>
      <vt:lpstr>'Günlük föy'!Print_Titles</vt:lpstr>
      <vt:lpstr>Kayıt!Print_Titles</vt:lpstr>
      <vt:lpstr>'Örnek - Kayıt'!Print_Titles</vt:lpstr>
      <vt:lpstr>'Örnek - Özet'!Print_Titles</vt:lpstr>
      <vt:lpstr>Özet!Print_Titles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Personel Giriş Çıkış Çizelgesi Şablonu</dc:title>
  <dc:subject>Personel giriş çıkış çizelgesi Excel şablonu: imza föyü, kayıt ve aylık özet</dc:subject>
  <dc:creator>UR Work</dc:creator>
  <cp:keywords>personel giriş çıkış çizelgesi, imza föyü, imza çizelgesi, devam çizelgesi, excel, şablon, UR Work</cp:keywords>
  <dc:description>UR Work ücretsiz şablon. Bilgilendirme amaçlıdır, hukuki tavsiye değildir. https://www.ur-work.com</dc:description>
  <cp:lastModifiedBy>UR Work</cp:lastModifiedBy>
  <dcterms:created xsi:type="dcterms:W3CDTF">2026-11-02T12:00:00Z</dcterms:created>
  <dcterms:modified xsi:type="dcterms:W3CDTF">2026-11-02T12:00:00Z</dcterms:modified>
</cp:coreProperties>
</file>